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urgensen\Dropbox\"/>
    </mc:Choice>
  </mc:AlternateContent>
  <xr:revisionPtr revIDLastSave="0" documentId="8_{16936199-048C-43D8-9C62-ED9C90981EB4}" xr6:coauthVersionLast="45" xr6:coauthVersionMax="45" xr10:uidLastSave="{00000000-0000-0000-0000-000000000000}"/>
  <bookViews>
    <workbookView xWindow="-108" yWindow="-108" windowWidth="23256" windowHeight="12576" tabRatio="905" firstSheet="1" activeTab="5" xr2:uid="{00000000-000D-0000-FFFF-FFFF00000000}"/>
  </bookViews>
  <sheets>
    <sheet name="chronic.acute DATA" sheetId="3" r:id="rId1"/>
    <sheet name="chronic.acute GRAPHICS" sheetId="4" r:id="rId2"/>
    <sheet name="Loading Plan graphics" sheetId="5" r:id="rId3"/>
    <sheet name="Actual loading break down" sheetId="7" r:id="rId4"/>
    <sheet name="Predicted Breakdown" sheetId="9" r:id="rId5"/>
    <sheet name="loading plan 2019.2019" sheetId="1" r:id="rId6"/>
    <sheet name="input from AMS loads" sheetId="2" r:id="rId7"/>
  </sheets>
  <definedNames>
    <definedName name="_xlnm._FilterDatabase" localSheetId="0" hidden="1">'chronic.acute DATA'!$I$2:$P$368</definedName>
    <definedName name="_xlnm.Print_Area" localSheetId="0">'chronic.acute DATA'!$H$2:$AL$30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78" i="1" l="1"/>
  <c r="AP78" i="1"/>
  <c r="AR77" i="1"/>
  <c r="AQ77" i="1"/>
  <c r="AP77" i="1"/>
  <c r="AR76" i="1"/>
  <c r="AQ76" i="1"/>
  <c r="AP76" i="1"/>
  <c r="AQ75" i="1"/>
  <c r="AP75" i="1"/>
  <c r="Y335" i="1"/>
  <c r="X335" i="1"/>
  <c r="W335" i="1"/>
  <c r="Y341" i="1"/>
  <c r="X341" i="1"/>
  <c r="W341" i="1"/>
  <c r="Y347" i="1"/>
  <c r="X347" i="1"/>
  <c r="W347" i="1"/>
  <c r="Y353" i="1"/>
  <c r="X353" i="1"/>
  <c r="W353" i="1"/>
  <c r="U355" i="1"/>
  <c r="R355" i="1"/>
  <c r="O355" i="1"/>
  <c r="L355" i="1"/>
  <c r="I355" i="1"/>
  <c r="F355" i="1"/>
  <c r="C355" i="1"/>
  <c r="U349" i="1"/>
  <c r="R349" i="1"/>
  <c r="O349" i="1"/>
  <c r="L349" i="1"/>
  <c r="I349" i="1"/>
  <c r="F349" i="1"/>
  <c r="C349" i="1"/>
  <c r="U343" i="1"/>
  <c r="R343" i="1"/>
  <c r="O343" i="1"/>
  <c r="L343" i="1"/>
  <c r="I343" i="1"/>
  <c r="F343" i="1"/>
  <c r="C343" i="1"/>
  <c r="U337" i="1"/>
  <c r="R337" i="1"/>
  <c r="O337" i="1"/>
  <c r="L337" i="1"/>
  <c r="I337" i="1"/>
  <c r="F337" i="1"/>
  <c r="C337" i="1"/>
  <c r="AA333" i="1"/>
  <c r="BB13" i="1"/>
  <c r="AA339" i="1"/>
  <c r="AA345" i="1"/>
  <c r="AC345" i="1"/>
  <c r="BD14" i="1"/>
  <c r="AA351" i="1"/>
  <c r="BE13" i="1"/>
  <c r="AR71" i="1"/>
  <c r="BD13" i="1"/>
  <c r="AC351" i="1"/>
  <c r="BE14" i="1"/>
  <c r="AC339" i="1"/>
  <c r="BC14" i="1"/>
  <c r="BC13" i="1"/>
  <c r="B3" i="3"/>
  <c r="J3" i="3"/>
  <c r="AJ23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78" i="1"/>
  <c r="B11" i="1"/>
  <c r="C11" i="1"/>
  <c r="D11" i="1"/>
  <c r="E11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R46" i="1"/>
  <c r="Y161" i="1"/>
  <c r="AR39" i="1"/>
  <c r="AQ39" i="1"/>
  <c r="AP39" i="1"/>
  <c r="Y119" i="1"/>
  <c r="X119" i="1"/>
  <c r="AR23" i="1"/>
  <c r="AQ23" i="1"/>
  <c r="AP23" i="1"/>
  <c r="AR24" i="1"/>
  <c r="AQ24" i="1"/>
  <c r="AP24" i="1"/>
  <c r="AR25" i="1"/>
  <c r="AQ25" i="1"/>
  <c r="AP25" i="1"/>
  <c r="AR26" i="1"/>
  <c r="AQ26" i="1"/>
  <c r="AP26" i="1"/>
  <c r="AR27" i="1"/>
  <c r="AQ27" i="1"/>
  <c r="AP27" i="1"/>
  <c r="AR28" i="1"/>
  <c r="AQ28" i="1"/>
  <c r="AP28" i="1"/>
  <c r="AR29" i="1"/>
  <c r="AQ29" i="1"/>
  <c r="AP29" i="1"/>
  <c r="AR30" i="1"/>
  <c r="AQ30" i="1"/>
  <c r="AP30" i="1"/>
  <c r="AR31" i="1"/>
  <c r="AQ31" i="1"/>
  <c r="AP31" i="1"/>
  <c r="AR32" i="1"/>
  <c r="AQ32" i="1"/>
  <c r="AP32" i="1"/>
  <c r="AR33" i="1"/>
  <c r="AQ33" i="1"/>
  <c r="AP33" i="1"/>
  <c r="AR34" i="1"/>
  <c r="AQ34" i="1"/>
  <c r="AP34" i="1"/>
  <c r="AR35" i="1"/>
  <c r="AQ35" i="1"/>
  <c r="AP35" i="1"/>
  <c r="AR36" i="1"/>
  <c r="AQ36" i="1"/>
  <c r="AP36" i="1"/>
  <c r="AR37" i="1"/>
  <c r="AQ37" i="1"/>
  <c r="AP37" i="1"/>
  <c r="AR38" i="1"/>
  <c r="AQ38" i="1"/>
  <c r="AP38" i="1"/>
  <c r="AR40" i="1"/>
  <c r="AQ40" i="1"/>
  <c r="AP40" i="1"/>
  <c r="AR41" i="1"/>
  <c r="AQ41" i="1"/>
  <c r="AP41" i="1"/>
  <c r="AR42" i="1"/>
  <c r="AQ42" i="1"/>
  <c r="AP42" i="1"/>
  <c r="AR43" i="1"/>
  <c r="AQ43" i="1"/>
  <c r="AP43" i="1"/>
  <c r="AR44" i="1"/>
  <c r="AQ44" i="1"/>
  <c r="AP44" i="1"/>
  <c r="AR45" i="1"/>
  <c r="AQ45" i="1"/>
  <c r="AP45" i="1"/>
  <c r="AQ46" i="1"/>
  <c r="AP46" i="1"/>
  <c r="AR47" i="1"/>
  <c r="AQ47" i="1"/>
  <c r="AP47" i="1"/>
  <c r="AR48" i="1"/>
  <c r="AQ48" i="1"/>
  <c r="AP48" i="1"/>
  <c r="AR49" i="1"/>
  <c r="AQ49" i="1"/>
  <c r="AP49" i="1"/>
  <c r="AR50" i="1"/>
  <c r="AQ50" i="1"/>
  <c r="AP50" i="1"/>
  <c r="AR51" i="1"/>
  <c r="AQ51" i="1"/>
  <c r="AP51" i="1"/>
  <c r="AR52" i="1"/>
  <c r="AQ52" i="1"/>
  <c r="AP52" i="1"/>
  <c r="AR53" i="1"/>
  <c r="AQ53" i="1"/>
  <c r="AP53" i="1"/>
  <c r="AR54" i="1"/>
  <c r="AQ54" i="1"/>
  <c r="AP54" i="1"/>
  <c r="AR55" i="1"/>
  <c r="AQ55" i="1"/>
  <c r="AP55" i="1"/>
  <c r="AR56" i="1"/>
  <c r="AQ56" i="1"/>
  <c r="AP56" i="1"/>
  <c r="AR57" i="1"/>
  <c r="AQ57" i="1"/>
  <c r="AP57" i="1"/>
  <c r="AP58" i="1"/>
  <c r="AR58" i="1"/>
  <c r="AQ58" i="1"/>
  <c r="AR59" i="1"/>
  <c r="AQ59" i="1"/>
  <c r="AP59" i="1"/>
  <c r="AR60" i="1"/>
  <c r="AQ60" i="1"/>
  <c r="AP60" i="1"/>
  <c r="AR61" i="1"/>
  <c r="AQ61" i="1"/>
  <c r="AP61" i="1"/>
  <c r="AR62" i="1"/>
  <c r="AQ62" i="1"/>
  <c r="AP62" i="1"/>
  <c r="AR63" i="1"/>
  <c r="AQ63" i="1"/>
  <c r="AP63" i="1"/>
  <c r="AR64" i="1"/>
  <c r="AQ64" i="1"/>
  <c r="AP64" i="1"/>
  <c r="AR65" i="1"/>
  <c r="AQ65" i="1"/>
  <c r="AP65" i="1"/>
  <c r="AR66" i="1"/>
  <c r="AQ66" i="1"/>
  <c r="AP66" i="1"/>
  <c r="AR67" i="1"/>
  <c r="AQ67" i="1"/>
  <c r="AP67" i="1"/>
  <c r="AR68" i="1"/>
  <c r="AQ68" i="1"/>
  <c r="AP68" i="1"/>
  <c r="AR69" i="1"/>
  <c r="AQ69" i="1"/>
  <c r="AP69" i="1"/>
  <c r="AR70" i="1"/>
  <c r="AQ70" i="1"/>
  <c r="AP70" i="1"/>
  <c r="AQ71" i="1"/>
  <c r="AP71" i="1"/>
  <c r="AR72" i="1"/>
  <c r="AQ72" i="1"/>
  <c r="AP72" i="1"/>
  <c r="AR73" i="1"/>
  <c r="AQ73" i="1"/>
  <c r="AP73" i="1"/>
  <c r="AR74" i="1"/>
  <c r="AQ74" i="1"/>
  <c r="AP74" i="1"/>
  <c r="Y329" i="1"/>
  <c r="X329" i="1"/>
  <c r="W329" i="1"/>
  <c r="Y323" i="1"/>
  <c r="X323" i="1"/>
  <c r="W323" i="1"/>
  <c r="Y317" i="1"/>
  <c r="X317" i="1"/>
  <c r="W317" i="1"/>
  <c r="X311" i="1"/>
  <c r="W311" i="1"/>
  <c r="Y305" i="1"/>
  <c r="X305" i="1"/>
  <c r="W305" i="1"/>
  <c r="Y299" i="1"/>
  <c r="X299" i="1"/>
  <c r="W299" i="1"/>
  <c r="Y293" i="1"/>
  <c r="X293" i="1"/>
  <c r="W293" i="1"/>
  <c r="Y287" i="1"/>
  <c r="X287" i="1"/>
  <c r="W287" i="1"/>
  <c r="Y281" i="1"/>
  <c r="X281" i="1"/>
  <c r="W281" i="1"/>
  <c r="Y275" i="1"/>
  <c r="X275" i="1"/>
  <c r="W275" i="1"/>
  <c r="Y269" i="1"/>
  <c r="X269" i="1"/>
  <c r="W269" i="1"/>
  <c r="Y263" i="1"/>
  <c r="X263" i="1"/>
  <c r="W263" i="1"/>
  <c r="Y257" i="1"/>
  <c r="X257" i="1"/>
  <c r="W257" i="1"/>
  <c r="Y251" i="1"/>
  <c r="X251" i="1"/>
  <c r="W251" i="1"/>
  <c r="Y245" i="1"/>
  <c r="X245" i="1"/>
  <c r="W245" i="1"/>
  <c r="Y239" i="1"/>
  <c r="X239" i="1"/>
  <c r="W239" i="1"/>
  <c r="Y233" i="1"/>
  <c r="X233" i="1"/>
  <c r="W233" i="1"/>
  <c r="Y227" i="1"/>
  <c r="X227" i="1"/>
  <c r="W227" i="1"/>
  <c r="Y221" i="1"/>
  <c r="X221" i="1"/>
  <c r="W221" i="1"/>
  <c r="Y215" i="1"/>
  <c r="X215" i="1"/>
  <c r="W215" i="1"/>
  <c r="Y209" i="1"/>
  <c r="X209" i="1"/>
  <c r="W209" i="1"/>
  <c r="Y203" i="1"/>
  <c r="X203" i="1"/>
  <c r="W203" i="1"/>
  <c r="Y197" i="1"/>
  <c r="X197" i="1"/>
  <c r="W197" i="1"/>
  <c r="Y191" i="1"/>
  <c r="X191" i="1"/>
  <c r="W191" i="1"/>
  <c r="Y185" i="1"/>
  <c r="X185" i="1"/>
  <c r="W185" i="1"/>
  <c r="Y179" i="1"/>
  <c r="X179" i="1"/>
  <c r="W179" i="1"/>
  <c r="Y173" i="1"/>
  <c r="X173" i="1"/>
  <c r="W173" i="1"/>
  <c r="Y167" i="1"/>
  <c r="X167" i="1"/>
  <c r="W167" i="1"/>
  <c r="X161" i="1"/>
  <c r="W161" i="1"/>
  <c r="Y155" i="1"/>
  <c r="X155" i="1"/>
  <c r="W155" i="1"/>
  <c r="Y149" i="1"/>
  <c r="X149" i="1"/>
  <c r="W149" i="1"/>
  <c r="Y143" i="1"/>
  <c r="X143" i="1"/>
  <c r="W143" i="1"/>
  <c r="Y137" i="1"/>
  <c r="X137" i="1"/>
  <c r="W137" i="1"/>
  <c r="Y131" i="1"/>
  <c r="X131" i="1"/>
  <c r="W131" i="1"/>
  <c r="Y125" i="1"/>
  <c r="X125" i="1"/>
  <c r="W125" i="1"/>
  <c r="W119" i="1"/>
  <c r="Y113" i="1"/>
  <c r="X113" i="1"/>
  <c r="W113" i="1"/>
  <c r="Y107" i="1"/>
  <c r="X107" i="1"/>
  <c r="W107" i="1"/>
  <c r="Y101" i="1"/>
  <c r="X101" i="1"/>
  <c r="W101" i="1"/>
  <c r="Y95" i="1"/>
  <c r="X95" i="1"/>
  <c r="W95" i="1"/>
  <c r="Y89" i="1"/>
  <c r="X89" i="1"/>
  <c r="W89" i="1"/>
  <c r="Y83" i="1"/>
  <c r="X83" i="1"/>
  <c r="W83" i="1"/>
  <c r="Y77" i="1"/>
  <c r="X77" i="1"/>
  <c r="W77" i="1"/>
  <c r="Y71" i="1"/>
  <c r="X71" i="1"/>
  <c r="W71" i="1"/>
  <c r="Y65" i="1"/>
  <c r="X65" i="1"/>
  <c r="W65" i="1"/>
  <c r="Y59" i="1"/>
  <c r="X59" i="1"/>
  <c r="W59" i="1"/>
  <c r="Y53" i="1"/>
  <c r="X53" i="1"/>
  <c r="W53" i="1"/>
  <c r="Y47" i="1"/>
  <c r="X47" i="1"/>
  <c r="W47" i="1"/>
  <c r="Y41" i="1"/>
  <c r="X41" i="1"/>
  <c r="W41" i="1"/>
  <c r="Y35" i="1"/>
  <c r="X35" i="1"/>
  <c r="W35" i="1"/>
  <c r="Y29" i="1"/>
  <c r="X29" i="1"/>
  <c r="W29" i="1"/>
  <c r="Y23" i="1"/>
  <c r="X23" i="1"/>
  <c r="W23" i="1"/>
  <c r="B22" i="1"/>
  <c r="D22" i="1"/>
  <c r="C22" i="1"/>
  <c r="K3" i="3"/>
  <c r="M3" i="3"/>
  <c r="J4" i="3"/>
  <c r="K4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81" i="3"/>
  <c r="C182" i="3"/>
  <c r="C183" i="3"/>
  <c r="C184" i="3"/>
  <c r="C185" i="3"/>
  <c r="C186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B26" i="1"/>
  <c r="E20" i="1"/>
  <c r="U331" i="1"/>
  <c r="R331" i="1"/>
  <c r="O331" i="1"/>
  <c r="L331" i="1"/>
  <c r="C331" i="1"/>
  <c r="F331" i="1"/>
  <c r="I331" i="1"/>
  <c r="U325" i="1"/>
  <c r="R325" i="1"/>
  <c r="O325" i="1"/>
  <c r="L325" i="1"/>
  <c r="I325" i="1"/>
  <c r="C325" i="1"/>
  <c r="F325" i="1"/>
  <c r="C319" i="1"/>
  <c r="F319" i="1"/>
  <c r="I319" i="1"/>
  <c r="L319" i="1"/>
  <c r="O319" i="1"/>
  <c r="R319" i="1"/>
  <c r="U319" i="1"/>
  <c r="U313" i="1"/>
  <c r="R313" i="1"/>
  <c r="O313" i="1"/>
  <c r="L313" i="1"/>
  <c r="I313" i="1"/>
  <c r="F313" i="1"/>
  <c r="C313" i="1"/>
  <c r="C307" i="1"/>
  <c r="F307" i="1"/>
  <c r="I307" i="1"/>
  <c r="L307" i="1"/>
  <c r="O307" i="1"/>
  <c r="R307" i="1"/>
  <c r="U307" i="1"/>
  <c r="Y311" i="1"/>
  <c r="C301" i="1"/>
  <c r="F301" i="1"/>
  <c r="I301" i="1"/>
  <c r="L301" i="1"/>
  <c r="O301" i="1"/>
  <c r="R301" i="1"/>
  <c r="U301" i="1"/>
  <c r="U295" i="1"/>
  <c r="R295" i="1"/>
  <c r="O295" i="1"/>
  <c r="L295" i="1"/>
  <c r="I295" i="1"/>
  <c r="F295" i="1"/>
  <c r="C295" i="1"/>
  <c r="U289" i="1"/>
  <c r="R289" i="1"/>
  <c r="O289" i="1"/>
  <c r="L289" i="1"/>
  <c r="I289" i="1"/>
  <c r="F289" i="1"/>
  <c r="C289" i="1"/>
  <c r="C283" i="1"/>
  <c r="F283" i="1"/>
  <c r="I283" i="1"/>
  <c r="L283" i="1"/>
  <c r="O283" i="1"/>
  <c r="R283" i="1"/>
  <c r="U283" i="1"/>
  <c r="C277" i="1"/>
  <c r="F277" i="1"/>
  <c r="I277" i="1"/>
  <c r="L277" i="1"/>
  <c r="O277" i="1"/>
  <c r="R277" i="1"/>
  <c r="U277" i="1"/>
  <c r="U271" i="1"/>
  <c r="R271" i="1"/>
  <c r="O271" i="1"/>
  <c r="L271" i="1"/>
  <c r="I271" i="1"/>
  <c r="F271" i="1"/>
  <c r="C271" i="1"/>
  <c r="U265" i="1"/>
  <c r="R265" i="1"/>
  <c r="O265" i="1"/>
  <c r="L265" i="1"/>
  <c r="I265" i="1"/>
  <c r="F265" i="1"/>
  <c r="C265" i="1"/>
  <c r="C259" i="1"/>
  <c r="F259" i="1"/>
  <c r="I259" i="1"/>
  <c r="L259" i="1"/>
  <c r="O259" i="1"/>
  <c r="R259" i="1"/>
  <c r="U259" i="1"/>
  <c r="C253" i="1"/>
  <c r="F253" i="1"/>
  <c r="I253" i="1"/>
  <c r="L253" i="1"/>
  <c r="O253" i="1"/>
  <c r="R253" i="1"/>
  <c r="U253" i="1"/>
  <c r="U247" i="1"/>
  <c r="R247" i="1"/>
  <c r="O247" i="1"/>
  <c r="L247" i="1"/>
  <c r="I247" i="1"/>
  <c r="F247" i="1"/>
  <c r="C247" i="1"/>
  <c r="U241" i="1"/>
  <c r="R241" i="1"/>
  <c r="O241" i="1"/>
  <c r="L241" i="1"/>
  <c r="I241" i="1"/>
  <c r="F241" i="1"/>
  <c r="C241" i="1"/>
  <c r="U235" i="1"/>
  <c r="R235" i="1"/>
  <c r="O235" i="1"/>
  <c r="L235" i="1"/>
  <c r="I235" i="1"/>
  <c r="F235" i="1"/>
  <c r="C235" i="1"/>
  <c r="U229" i="1"/>
  <c r="R229" i="1"/>
  <c r="O229" i="1"/>
  <c r="L229" i="1"/>
  <c r="I229" i="1"/>
  <c r="F229" i="1"/>
  <c r="C229" i="1"/>
  <c r="U223" i="1"/>
  <c r="R223" i="1"/>
  <c r="O223" i="1"/>
  <c r="L223" i="1"/>
  <c r="I223" i="1"/>
  <c r="F223" i="1"/>
  <c r="C223" i="1"/>
  <c r="U217" i="1"/>
  <c r="R217" i="1"/>
  <c r="O217" i="1"/>
  <c r="L217" i="1"/>
  <c r="I217" i="1"/>
  <c r="F217" i="1"/>
  <c r="C217" i="1"/>
  <c r="U211" i="1"/>
  <c r="R211" i="1"/>
  <c r="O211" i="1"/>
  <c r="L211" i="1"/>
  <c r="I211" i="1"/>
  <c r="F211" i="1"/>
  <c r="C211" i="1"/>
  <c r="U205" i="1"/>
  <c r="R205" i="1"/>
  <c r="O205" i="1"/>
  <c r="L205" i="1"/>
  <c r="I205" i="1"/>
  <c r="F205" i="1"/>
  <c r="C205" i="1"/>
  <c r="U199" i="1"/>
  <c r="R199" i="1"/>
  <c r="O199" i="1"/>
  <c r="L199" i="1"/>
  <c r="I199" i="1"/>
  <c r="F199" i="1"/>
  <c r="C199" i="1"/>
  <c r="U193" i="1"/>
  <c r="R193" i="1"/>
  <c r="O193" i="1"/>
  <c r="L193" i="1"/>
  <c r="I193" i="1"/>
  <c r="F193" i="1"/>
  <c r="C193" i="1"/>
  <c r="U187" i="1"/>
  <c r="R187" i="1"/>
  <c r="O187" i="1"/>
  <c r="L187" i="1"/>
  <c r="I187" i="1"/>
  <c r="F187" i="1"/>
  <c r="C187" i="1"/>
  <c r="U181" i="1"/>
  <c r="R181" i="1"/>
  <c r="O181" i="1"/>
  <c r="L181" i="1"/>
  <c r="I181" i="1"/>
  <c r="F181" i="1"/>
  <c r="C181" i="1"/>
  <c r="U175" i="1"/>
  <c r="R175" i="1"/>
  <c r="O175" i="1"/>
  <c r="L175" i="1"/>
  <c r="I175" i="1"/>
  <c r="F175" i="1"/>
  <c r="C175" i="1"/>
  <c r="U169" i="1"/>
  <c r="R169" i="1"/>
  <c r="F169" i="1"/>
  <c r="I169" i="1"/>
  <c r="L169" i="1"/>
  <c r="O169" i="1"/>
  <c r="C169" i="1"/>
  <c r="U163" i="1"/>
  <c r="R163" i="1"/>
  <c r="O163" i="1"/>
  <c r="L163" i="1"/>
  <c r="I163" i="1"/>
  <c r="F163" i="1"/>
  <c r="C163" i="1"/>
  <c r="C157" i="1"/>
  <c r="F157" i="1"/>
  <c r="I157" i="1"/>
  <c r="L157" i="1"/>
  <c r="O157" i="1"/>
  <c r="R157" i="1"/>
  <c r="U157" i="1"/>
  <c r="U151" i="1"/>
  <c r="R151" i="1"/>
  <c r="O151" i="1"/>
  <c r="L151" i="1"/>
  <c r="I151" i="1"/>
  <c r="F151" i="1"/>
  <c r="C151" i="1"/>
  <c r="U145" i="1"/>
  <c r="R145" i="1"/>
  <c r="O145" i="1"/>
  <c r="L145" i="1"/>
  <c r="I145" i="1"/>
  <c r="F145" i="1"/>
  <c r="C145" i="1"/>
  <c r="U139" i="1"/>
  <c r="R139" i="1"/>
  <c r="O139" i="1"/>
  <c r="L139" i="1"/>
  <c r="I139" i="1"/>
  <c r="F139" i="1"/>
  <c r="C139" i="1"/>
  <c r="U133" i="1"/>
  <c r="R133" i="1"/>
  <c r="O133" i="1"/>
  <c r="L133" i="1"/>
  <c r="C133" i="1"/>
  <c r="F133" i="1"/>
  <c r="I133" i="1"/>
  <c r="C127" i="1"/>
  <c r="F127" i="1"/>
  <c r="I127" i="1"/>
  <c r="L127" i="1"/>
  <c r="O127" i="1"/>
  <c r="R127" i="1"/>
  <c r="U127" i="1"/>
  <c r="U121" i="1"/>
  <c r="R121" i="1"/>
  <c r="O121" i="1"/>
  <c r="L121" i="1"/>
  <c r="I121" i="1"/>
  <c r="F121" i="1"/>
  <c r="C121" i="1"/>
  <c r="U115" i="1"/>
  <c r="R115" i="1"/>
  <c r="O115" i="1"/>
  <c r="L115" i="1"/>
  <c r="I115" i="1"/>
  <c r="F115" i="1"/>
  <c r="C115" i="1"/>
  <c r="U109" i="1"/>
  <c r="R109" i="1"/>
  <c r="O109" i="1"/>
  <c r="L109" i="1"/>
  <c r="C109" i="1"/>
  <c r="F109" i="1"/>
  <c r="I109" i="1"/>
  <c r="C103" i="1"/>
  <c r="F103" i="1"/>
  <c r="I103" i="1"/>
  <c r="L103" i="1"/>
  <c r="O103" i="1"/>
  <c r="R103" i="1"/>
  <c r="U103" i="1"/>
  <c r="U97" i="1"/>
  <c r="R97" i="1"/>
  <c r="O97" i="1"/>
  <c r="L97" i="1"/>
  <c r="I97" i="1"/>
  <c r="F97" i="1"/>
  <c r="C97" i="1"/>
  <c r="U91" i="1"/>
  <c r="R91" i="1"/>
  <c r="O91" i="1"/>
  <c r="L91" i="1"/>
  <c r="I91" i="1"/>
  <c r="F91" i="1"/>
  <c r="C91" i="1"/>
  <c r="C85" i="1"/>
  <c r="F85" i="1"/>
  <c r="I85" i="1"/>
  <c r="L85" i="1"/>
  <c r="O85" i="1"/>
  <c r="R85" i="1"/>
  <c r="U85" i="1"/>
  <c r="U79" i="1"/>
  <c r="R79" i="1"/>
  <c r="O79" i="1"/>
  <c r="L79" i="1"/>
  <c r="I79" i="1"/>
  <c r="C79" i="1"/>
  <c r="F79" i="1"/>
  <c r="U73" i="1"/>
  <c r="R73" i="1"/>
  <c r="O73" i="1"/>
  <c r="L73" i="1"/>
  <c r="I73" i="1"/>
  <c r="F73" i="1"/>
  <c r="C73" i="1"/>
  <c r="U67" i="1"/>
  <c r="R67" i="1"/>
  <c r="O67" i="1"/>
  <c r="L67" i="1"/>
  <c r="I67" i="1"/>
  <c r="F67" i="1"/>
  <c r="C67" i="1"/>
  <c r="C61" i="1"/>
  <c r="F61" i="1"/>
  <c r="I61" i="1"/>
  <c r="L61" i="1"/>
  <c r="O61" i="1"/>
  <c r="R61" i="1"/>
  <c r="U61" i="1"/>
  <c r="U55" i="1"/>
  <c r="R55" i="1"/>
  <c r="O55" i="1"/>
  <c r="L55" i="1"/>
  <c r="I55" i="1"/>
  <c r="C55" i="1"/>
  <c r="F55" i="1"/>
  <c r="U49" i="1"/>
  <c r="R49" i="1"/>
  <c r="O49" i="1"/>
  <c r="L49" i="1"/>
  <c r="I49" i="1"/>
  <c r="F49" i="1"/>
  <c r="C49" i="1"/>
  <c r="U43" i="1"/>
  <c r="R43" i="1"/>
  <c r="O43" i="1"/>
  <c r="L43" i="1"/>
  <c r="I43" i="1"/>
  <c r="F43" i="1"/>
  <c r="C43" i="1"/>
  <c r="U37" i="1"/>
  <c r="R37" i="1"/>
  <c r="O37" i="1"/>
  <c r="L37" i="1"/>
  <c r="C37" i="1"/>
  <c r="F37" i="1"/>
  <c r="I37" i="1"/>
  <c r="U31" i="1"/>
  <c r="R31" i="1"/>
  <c r="O31" i="1"/>
  <c r="L31" i="1"/>
  <c r="C31" i="1"/>
  <c r="F31" i="1"/>
  <c r="I31" i="1"/>
  <c r="U25" i="1"/>
  <c r="R25" i="1"/>
  <c r="O25" i="1"/>
  <c r="L25" i="1"/>
  <c r="I25" i="1"/>
  <c r="F25" i="1"/>
  <c r="C25" i="1"/>
  <c r="B28" i="1"/>
  <c r="D28" i="1"/>
  <c r="C28" i="1"/>
  <c r="Z11" i="1"/>
  <c r="AA11" i="1"/>
  <c r="AA159" i="1"/>
  <c r="AA207" i="1"/>
  <c r="AG13" i="1"/>
  <c r="AA219" i="1"/>
  <c r="AI13" i="1"/>
  <c r="AA291" i="1"/>
  <c r="AU13" i="1"/>
  <c r="AA261" i="1"/>
  <c r="AP13" i="1"/>
  <c r="AA195" i="1"/>
  <c r="AE13" i="1"/>
  <c r="AA285" i="1"/>
  <c r="AT13" i="1"/>
  <c r="AA243" i="1"/>
  <c r="AM13" i="1"/>
  <c r="AA255" i="1"/>
  <c r="AO13" i="1"/>
  <c r="AA279" i="1"/>
  <c r="AS13" i="1"/>
  <c r="AA225" i="1"/>
  <c r="AJ13" i="1"/>
  <c r="AA231" i="1"/>
  <c r="AK13" i="1"/>
  <c r="AA237" i="1"/>
  <c r="AL13" i="1"/>
  <c r="AA267" i="1"/>
  <c r="AA273" i="1"/>
  <c r="AR13" i="1"/>
  <c r="AA321" i="1"/>
  <c r="AA327" i="1"/>
  <c r="AA315" i="1"/>
  <c r="AY13" i="1"/>
  <c r="H20" i="1"/>
  <c r="K20" i="1"/>
  <c r="E22" i="1"/>
  <c r="F22" i="1"/>
  <c r="G22" i="1"/>
  <c r="J5" i="3"/>
  <c r="J6" i="3"/>
  <c r="K6" i="3"/>
  <c r="G86" i="3"/>
  <c r="AA189" i="1"/>
  <c r="AD13" i="1"/>
  <c r="AA201" i="1"/>
  <c r="AF13" i="1"/>
  <c r="AA249" i="1"/>
  <c r="AN13" i="1"/>
  <c r="AA75" i="1"/>
  <c r="K13" i="1"/>
  <c r="AA93" i="1"/>
  <c r="N13" i="1"/>
  <c r="AA177" i="1"/>
  <c r="AB13" i="1"/>
  <c r="AA183" i="1"/>
  <c r="AC13" i="1"/>
  <c r="AA213" i="1"/>
  <c r="AC219" i="1"/>
  <c r="AI14" i="1"/>
  <c r="AA303" i="1"/>
  <c r="AW13" i="1"/>
  <c r="L3" i="3"/>
  <c r="N3" i="3"/>
  <c r="E26" i="1"/>
  <c r="AA171" i="1"/>
  <c r="AA13" i="1"/>
  <c r="AA165" i="1"/>
  <c r="Z13" i="1"/>
  <c r="AA153" i="1"/>
  <c r="X13" i="1"/>
  <c r="AA141" i="1"/>
  <c r="V13" i="1"/>
  <c r="AA135" i="1"/>
  <c r="AA129" i="1"/>
  <c r="T13" i="1"/>
  <c r="AA105" i="1"/>
  <c r="P13" i="1"/>
  <c r="AA99" i="1"/>
  <c r="O13" i="1"/>
  <c r="AA87" i="1"/>
  <c r="M13" i="1"/>
  <c r="AA81" i="1"/>
  <c r="L13" i="1"/>
  <c r="AA69" i="1"/>
  <c r="J13" i="1"/>
  <c r="AA63" i="1"/>
  <c r="AA57" i="1"/>
  <c r="AA51" i="1"/>
  <c r="G13" i="1"/>
  <c r="AA27" i="1"/>
  <c r="C13" i="1"/>
  <c r="AA45" i="1"/>
  <c r="AA39" i="1"/>
  <c r="E13" i="1"/>
  <c r="AA21" i="1"/>
  <c r="B13" i="1"/>
  <c r="AA117" i="1"/>
  <c r="AA309" i="1"/>
  <c r="AA297" i="1"/>
  <c r="Y13" i="1"/>
  <c r="AA123" i="1"/>
  <c r="AA33" i="1"/>
  <c r="AA111" i="1"/>
  <c r="AA147" i="1"/>
  <c r="B32" i="1"/>
  <c r="D22" i="3"/>
  <c r="D65" i="3"/>
  <c r="E49" i="3"/>
  <c r="D108" i="3"/>
  <c r="E92" i="3"/>
  <c r="G121" i="3"/>
  <c r="E134" i="3"/>
  <c r="E251" i="3"/>
  <c r="E244" i="3"/>
  <c r="E236" i="3"/>
  <c r="D295" i="3"/>
  <c r="E284" i="3"/>
  <c r="D327" i="3"/>
  <c r="E316" i="3"/>
  <c r="D359" i="3"/>
  <c r="E348" i="3"/>
  <c r="E367" i="3"/>
  <c r="D12" i="3"/>
  <c r="E17" i="3"/>
  <c r="E28" i="3"/>
  <c r="E38" i="3"/>
  <c r="D76" i="3"/>
  <c r="E70" i="3"/>
  <c r="E81" i="3"/>
  <c r="D118" i="3"/>
  <c r="E113" i="3"/>
  <c r="D143" i="3"/>
  <c r="E145" i="3"/>
  <c r="G149" i="3"/>
  <c r="E229" i="3"/>
  <c r="E6" i="3"/>
  <c r="E239" i="3"/>
  <c r="D156" i="3"/>
  <c r="D44" i="3"/>
  <c r="E201" i="3"/>
  <c r="D33" i="3"/>
  <c r="D54" i="3"/>
  <c r="E60" i="3"/>
  <c r="D86" i="3"/>
  <c r="D97" i="3"/>
  <c r="G93" i="3"/>
  <c r="E102" i="3"/>
  <c r="D129" i="3"/>
  <c r="E124" i="3"/>
  <c r="E156" i="3"/>
  <c r="F156" i="3"/>
  <c r="D233" i="3"/>
  <c r="G240" i="3"/>
  <c r="G9" i="3"/>
  <c r="G65" i="3"/>
  <c r="E12" i="3"/>
  <c r="F12" i="3"/>
  <c r="E22" i="3"/>
  <c r="D49" i="3"/>
  <c r="D60" i="3"/>
  <c r="E44" i="3"/>
  <c r="G51" i="3"/>
  <c r="E54" i="3"/>
  <c r="D81" i="3"/>
  <c r="D92" i="3"/>
  <c r="E76" i="3"/>
  <c r="G79" i="3"/>
  <c r="E86" i="3"/>
  <c r="D113" i="3"/>
  <c r="D124" i="3"/>
  <c r="E108" i="3"/>
  <c r="D135" i="3"/>
  <c r="E118" i="3"/>
  <c r="D149" i="3"/>
  <c r="G135" i="3"/>
  <c r="E140" i="3"/>
  <c r="E150" i="3"/>
  <c r="E243" i="3"/>
  <c r="E235" i="3"/>
  <c r="G37" i="3"/>
  <c r="E247" i="3"/>
  <c r="D74" i="3"/>
  <c r="D80" i="3"/>
  <c r="D85" i="3"/>
  <c r="E69" i="3"/>
  <c r="G72" i="3"/>
  <c r="E80" i="3"/>
  <c r="D106" i="3"/>
  <c r="D117" i="3"/>
  <c r="E101" i="3"/>
  <c r="E106" i="3"/>
  <c r="D134" i="3"/>
  <c r="D138" i="3"/>
  <c r="D150" i="3"/>
  <c r="D154" i="3"/>
  <c r="E141" i="3"/>
  <c r="E144" i="3"/>
  <c r="E149" i="3"/>
  <c r="F149" i="3"/>
  <c r="E153" i="3"/>
  <c r="E157" i="3"/>
  <c r="E162" i="3"/>
  <c r="E173" i="3"/>
  <c r="D192" i="3"/>
  <c r="D225" i="3"/>
  <c r="G198" i="3"/>
  <c r="G191" i="3"/>
  <c r="D226" i="3"/>
  <c r="E213" i="3"/>
  <c r="D238" i="3"/>
  <c r="E219" i="3"/>
  <c r="D30" i="3"/>
  <c r="D25" i="3"/>
  <c r="D20" i="3"/>
  <c r="D14" i="3"/>
  <c r="D9" i="3"/>
  <c r="D4" i="3"/>
  <c r="E9" i="3"/>
  <c r="E4" i="3"/>
  <c r="D29" i="3"/>
  <c r="D24" i="3"/>
  <c r="D18" i="3"/>
  <c r="D13" i="3"/>
  <c r="D8" i="3"/>
  <c r="E8" i="3"/>
  <c r="D21" i="3"/>
  <c r="D10" i="3"/>
  <c r="E5" i="3"/>
  <c r="D16" i="3"/>
  <c r="D28" i="3"/>
  <c r="D17" i="3"/>
  <c r="D6" i="3"/>
  <c r="D26" i="3"/>
  <c r="D5" i="3"/>
  <c r="D34" i="3"/>
  <c r="E13" i="3"/>
  <c r="D32" i="3"/>
  <c r="E10" i="3"/>
  <c r="E16" i="3"/>
  <c r="D37" i="3"/>
  <c r="G16" i="3"/>
  <c r="D38" i="3"/>
  <c r="D42" i="3"/>
  <c r="E21" i="3"/>
  <c r="D46" i="3"/>
  <c r="E25" i="3"/>
  <c r="D50" i="3"/>
  <c r="E29" i="3"/>
  <c r="F29" i="3"/>
  <c r="E26" i="3"/>
  <c r="F26" i="3"/>
  <c r="D48" i="3"/>
  <c r="D53" i="3"/>
  <c r="G30" i="3"/>
  <c r="E32" i="3"/>
  <c r="F32" i="3"/>
  <c r="E33" i="3"/>
  <c r="E37" i="3"/>
  <c r="D58" i="3"/>
  <c r="D62" i="3"/>
  <c r="E41" i="3"/>
  <c r="D66" i="3"/>
  <c r="E45" i="3"/>
  <c r="D64" i="3"/>
  <c r="E42" i="3"/>
  <c r="G44" i="3"/>
  <c r="E48" i="3"/>
  <c r="D70" i="3"/>
  <c r="D69" i="3"/>
  <c r="D78" i="3"/>
  <c r="E57" i="3"/>
  <c r="D98" i="3"/>
  <c r="E77" i="3"/>
  <c r="D114" i="3"/>
  <c r="E93" i="3"/>
  <c r="E190" i="3"/>
  <c r="D209" i="3"/>
  <c r="G128" i="3"/>
  <c r="G247" i="3"/>
  <c r="E64" i="3"/>
  <c r="F64" i="3"/>
  <c r="E85" i="3"/>
  <c r="E128" i="3"/>
  <c r="D90" i="3"/>
  <c r="D112" i="3"/>
  <c r="D122" i="3"/>
  <c r="D133" i="3"/>
  <c r="D148" i="3"/>
  <c r="D176" i="3"/>
  <c r="D220" i="3"/>
  <c r="D263" i="3"/>
  <c r="E245" i="3"/>
  <c r="E246" i="3"/>
  <c r="E241" i="3"/>
  <c r="E242" i="3"/>
  <c r="E237" i="3"/>
  <c r="E238" i="3"/>
  <c r="E233" i="3"/>
  <c r="F233" i="3"/>
  <c r="G233" i="3"/>
  <c r="E234" i="3"/>
  <c r="G23" i="3"/>
  <c r="G107" i="3"/>
  <c r="G170" i="3"/>
  <c r="E65" i="3"/>
  <c r="E97" i="3"/>
  <c r="E129" i="3"/>
  <c r="D102" i="3"/>
  <c r="D211" i="3"/>
  <c r="D82" i="3"/>
  <c r="E61" i="3"/>
  <c r="D94" i="3"/>
  <c r="E73" i="3"/>
  <c r="D110" i="3"/>
  <c r="E89" i="3"/>
  <c r="D126" i="3"/>
  <c r="E105" i="3"/>
  <c r="D130" i="3"/>
  <c r="E109" i="3"/>
  <c r="D142" i="3"/>
  <c r="E121" i="3"/>
  <c r="D146" i="3"/>
  <c r="E125" i="3"/>
  <c r="D158" i="3"/>
  <c r="E137" i="3"/>
  <c r="G100" i="3"/>
  <c r="G156" i="3"/>
  <c r="E53" i="3"/>
  <c r="F53" i="3"/>
  <c r="E74" i="3"/>
  <c r="E96" i="3"/>
  <c r="E117" i="3"/>
  <c r="F117" i="3"/>
  <c r="E138" i="3"/>
  <c r="D101" i="3"/>
  <c r="G58" i="3"/>
  <c r="G114" i="3"/>
  <c r="G142" i="3"/>
  <c r="E58" i="3"/>
  <c r="F58" i="3"/>
  <c r="E90" i="3"/>
  <c r="E112" i="3"/>
  <c r="E122" i="3"/>
  <c r="E133" i="3"/>
  <c r="E154" i="3"/>
  <c r="E240" i="3"/>
  <c r="E232" i="3"/>
  <c r="E203" i="3"/>
  <c r="D96" i="3"/>
  <c r="D128" i="3"/>
  <c r="D140" i="3"/>
  <c r="D155" i="3"/>
  <c r="D36" i="3"/>
  <c r="E14" i="3"/>
  <c r="D41" i="3"/>
  <c r="E20" i="3"/>
  <c r="D40" i="3"/>
  <c r="E18" i="3"/>
  <c r="F18" i="3"/>
  <c r="D45" i="3"/>
  <c r="E24" i="3"/>
  <c r="D52" i="3"/>
  <c r="E30" i="3"/>
  <c r="D57" i="3"/>
  <c r="E36" i="3"/>
  <c r="D56" i="3"/>
  <c r="E34" i="3"/>
  <c r="D61" i="3"/>
  <c r="E40" i="3"/>
  <c r="D68" i="3"/>
  <c r="E46" i="3"/>
  <c r="D73" i="3"/>
  <c r="E52" i="3"/>
  <c r="D72" i="3"/>
  <c r="E50" i="3"/>
  <c r="D77" i="3"/>
  <c r="E56" i="3"/>
  <c r="D83" i="3"/>
  <c r="D84" i="3"/>
  <c r="E62" i="3"/>
  <c r="D87" i="3"/>
  <c r="D89" i="3"/>
  <c r="E68" i="3"/>
  <c r="D88" i="3"/>
  <c r="E66" i="3"/>
  <c r="D91" i="3"/>
  <c r="D93" i="3"/>
  <c r="E72" i="3"/>
  <c r="D95" i="3"/>
  <c r="D99" i="3"/>
  <c r="D100" i="3"/>
  <c r="E78" i="3"/>
  <c r="F78" i="3"/>
  <c r="D103" i="3"/>
  <c r="D105" i="3"/>
  <c r="E84" i="3"/>
  <c r="D104" i="3"/>
  <c r="E82" i="3"/>
  <c r="D107" i="3"/>
  <c r="D109" i="3"/>
  <c r="E88" i="3"/>
  <c r="F88" i="3"/>
  <c r="D111" i="3"/>
  <c r="D115" i="3"/>
  <c r="D116" i="3"/>
  <c r="E94" i="3"/>
  <c r="F94" i="3"/>
  <c r="D119" i="3"/>
  <c r="D121" i="3"/>
  <c r="E100" i="3"/>
  <c r="D120" i="3"/>
  <c r="E98" i="3"/>
  <c r="D123" i="3"/>
  <c r="D125" i="3"/>
  <c r="E104" i="3"/>
  <c r="F104" i="3"/>
  <c r="D127" i="3"/>
  <c r="D131" i="3"/>
  <c r="D132" i="3"/>
  <c r="E110" i="3"/>
  <c r="D136" i="3"/>
  <c r="E116" i="3"/>
  <c r="D137" i="3"/>
  <c r="E114" i="3"/>
  <c r="F114" i="3"/>
  <c r="D141" i="3"/>
  <c r="D139" i="3"/>
  <c r="E120" i="3"/>
  <c r="E123" i="3"/>
  <c r="D145" i="3"/>
  <c r="D144" i="3"/>
  <c r="D147" i="3"/>
  <c r="E126" i="3"/>
  <c r="F126" i="3"/>
  <c r="D152" i="3"/>
  <c r="D153" i="3"/>
  <c r="E132" i="3"/>
  <c r="D151" i="3"/>
  <c r="E130" i="3"/>
  <c r="D157" i="3"/>
  <c r="E136" i="3"/>
  <c r="E139" i="3"/>
  <c r="D161" i="3"/>
  <c r="D159" i="3"/>
  <c r="E142" i="3"/>
  <c r="E148" i="3"/>
  <c r="E146" i="3"/>
  <c r="E152" i="3"/>
  <c r="E155" i="3"/>
  <c r="E158" i="3"/>
  <c r="F158" i="3"/>
  <c r="E184" i="3"/>
  <c r="D197" i="3"/>
  <c r="E197" i="3"/>
  <c r="E208" i="3"/>
  <c r="E212" i="3"/>
  <c r="D241" i="3"/>
  <c r="E223" i="3"/>
  <c r="E224" i="3"/>
  <c r="D248" i="3"/>
  <c r="G226" i="3"/>
  <c r="G184" i="3"/>
  <c r="D203" i="3"/>
  <c r="E178" i="3"/>
  <c r="E169" i="3"/>
  <c r="D185" i="3"/>
  <c r="D210" i="3"/>
  <c r="D212" i="3"/>
  <c r="E188" i="3"/>
  <c r="D217" i="3"/>
  <c r="E191" i="3"/>
  <c r="E207" i="3"/>
  <c r="D232" i="3"/>
  <c r="E217" i="3"/>
  <c r="D246" i="3"/>
  <c r="E228" i="3"/>
  <c r="E168" i="3"/>
  <c r="D169" i="3"/>
  <c r="D183" i="3"/>
  <c r="D204" i="3"/>
  <c r="G254" i="3"/>
  <c r="E253" i="3"/>
  <c r="D274" i="3"/>
  <c r="E254" i="3"/>
  <c r="D257" i="3"/>
  <c r="D265" i="3"/>
  <c r="D273" i="3"/>
  <c r="D267" i="3"/>
  <c r="D259" i="3"/>
  <c r="D275" i="3"/>
  <c r="E250" i="3"/>
  <c r="D255" i="3"/>
  <c r="E252" i="3"/>
  <c r="E248" i="3"/>
  <c r="E257" i="3"/>
  <c r="D278" i="3"/>
  <c r="E258" i="3"/>
  <c r="D279" i="3"/>
  <c r="E261" i="3"/>
  <c r="D282" i="3"/>
  <c r="E262" i="3"/>
  <c r="D283" i="3"/>
  <c r="G261" i="3"/>
  <c r="E265" i="3"/>
  <c r="D286" i="3"/>
  <c r="E266" i="3"/>
  <c r="D287" i="3"/>
  <c r="E269" i="3"/>
  <c r="D290" i="3"/>
  <c r="E270" i="3"/>
  <c r="D291" i="3"/>
  <c r="E268" i="3"/>
  <c r="E273" i="3"/>
  <c r="D294" i="3"/>
  <c r="E274" i="3"/>
  <c r="F274" i="3"/>
  <c r="E277" i="3"/>
  <c r="D298" i="3"/>
  <c r="E278" i="3"/>
  <c r="D299" i="3"/>
  <c r="G282" i="3"/>
  <c r="E281" i="3"/>
  <c r="D302" i="3"/>
  <c r="E282" i="3"/>
  <c r="E285" i="3"/>
  <c r="D306" i="3"/>
  <c r="E286" i="3"/>
  <c r="D307" i="3"/>
  <c r="E289" i="3"/>
  <c r="D310" i="3"/>
  <c r="E290" i="3"/>
  <c r="G289" i="3"/>
  <c r="D311" i="3"/>
  <c r="E293" i="3"/>
  <c r="D314" i="3"/>
  <c r="E294" i="3"/>
  <c r="D315" i="3"/>
  <c r="E297" i="3"/>
  <c r="D318" i="3"/>
  <c r="E298" i="3"/>
  <c r="D319" i="3"/>
  <c r="E301" i="3"/>
  <c r="D322" i="3"/>
  <c r="E302" i="3"/>
  <c r="D323" i="3"/>
  <c r="E300" i="3"/>
  <c r="E305" i="3"/>
  <c r="D326" i="3"/>
  <c r="E306" i="3"/>
  <c r="G310" i="3"/>
  <c r="E309" i="3"/>
  <c r="D330" i="3"/>
  <c r="E310" i="3"/>
  <c r="D331" i="3"/>
  <c r="E313" i="3"/>
  <c r="D334" i="3"/>
  <c r="E314" i="3"/>
  <c r="E317" i="3"/>
  <c r="D338" i="3"/>
  <c r="E318" i="3"/>
  <c r="D339" i="3"/>
  <c r="G317" i="3"/>
  <c r="E321" i="3"/>
  <c r="D342" i="3"/>
  <c r="E322" i="3"/>
  <c r="D343" i="3"/>
  <c r="E325" i="3"/>
  <c r="D346" i="3"/>
  <c r="E326" i="3"/>
  <c r="D347" i="3"/>
  <c r="E329" i="3"/>
  <c r="D350" i="3"/>
  <c r="E330" i="3"/>
  <c r="D351" i="3"/>
  <c r="E333" i="3"/>
  <c r="D354" i="3"/>
  <c r="E334" i="3"/>
  <c r="D355" i="3"/>
  <c r="E332" i="3"/>
  <c r="G338" i="3"/>
  <c r="E337" i="3"/>
  <c r="D358" i="3"/>
  <c r="E338" i="3"/>
  <c r="F338" i="3"/>
  <c r="E341" i="3"/>
  <c r="E342" i="3"/>
  <c r="D363" i="3"/>
  <c r="D362" i="3"/>
  <c r="E345" i="3"/>
  <c r="D367" i="3"/>
  <c r="E346" i="3"/>
  <c r="G345" i="3"/>
  <c r="D366" i="3"/>
  <c r="E349" i="3"/>
  <c r="E350" i="3"/>
  <c r="E353" i="3"/>
  <c r="E354" i="3"/>
  <c r="F354" i="3"/>
  <c r="E357" i="3"/>
  <c r="E358" i="3"/>
  <c r="E362" i="3"/>
  <c r="E361" i="3"/>
  <c r="G366" i="3"/>
  <c r="E366" i="3"/>
  <c r="E365" i="3"/>
  <c r="E180" i="3"/>
  <c r="E196" i="3"/>
  <c r="D171" i="3"/>
  <c r="E363" i="3"/>
  <c r="E324" i="3"/>
  <c r="D303" i="3"/>
  <c r="E260" i="3"/>
  <c r="D207" i="3"/>
  <c r="D205" i="3"/>
  <c r="E186" i="3"/>
  <c r="E182" i="3"/>
  <c r="D200" i="3"/>
  <c r="E181" i="3"/>
  <c r="D199" i="3"/>
  <c r="E177" i="3"/>
  <c r="G177" i="3"/>
  <c r="E176" i="3"/>
  <c r="E172" i="3"/>
  <c r="D191" i="3"/>
  <c r="D190" i="3"/>
  <c r="D189" i="3"/>
  <c r="D188" i="3"/>
  <c r="E170" i="3"/>
  <c r="D187" i="3"/>
  <c r="D181" i="3"/>
  <c r="F181" i="3"/>
  <c r="D175" i="3"/>
  <c r="D167" i="3"/>
  <c r="D160" i="3"/>
  <c r="E166" i="3"/>
  <c r="E161" i="3"/>
  <c r="F161" i="3"/>
  <c r="D180" i="3"/>
  <c r="D172" i="3"/>
  <c r="D165" i="3"/>
  <c r="E165" i="3"/>
  <c r="E160" i="3"/>
  <c r="G163" i="3"/>
  <c r="E164" i="3"/>
  <c r="E174" i="3"/>
  <c r="E185" i="3"/>
  <c r="E249" i="3"/>
  <c r="D164" i="3"/>
  <c r="F164" i="3"/>
  <c r="D177" i="3"/>
  <c r="D193" i="3"/>
  <c r="D195" i="3"/>
  <c r="D223" i="3"/>
  <c r="E202" i="3"/>
  <c r="D221" i="3"/>
  <c r="E199" i="3"/>
  <c r="D222" i="3"/>
  <c r="E200" i="3"/>
  <c r="D219" i="3"/>
  <c r="D218" i="3"/>
  <c r="E198" i="3"/>
  <c r="D216" i="3"/>
  <c r="E195" i="3"/>
  <c r="D214" i="3"/>
  <c r="D215" i="3"/>
  <c r="E193" i="3"/>
  <c r="D213" i="3"/>
  <c r="E189" i="3"/>
  <c r="D208" i="3"/>
  <c r="E194" i="3"/>
  <c r="D227" i="3"/>
  <c r="E206" i="3"/>
  <c r="D228" i="3"/>
  <c r="E204" i="3"/>
  <c r="F204" i="3"/>
  <c r="E205" i="3"/>
  <c r="D231" i="3"/>
  <c r="E210" i="3"/>
  <c r="F210" i="3"/>
  <c r="E209" i="3"/>
  <c r="D230" i="3"/>
  <c r="E211" i="3"/>
  <c r="D235" i="3"/>
  <c r="E214" i="3"/>
  <c r="D236" i="3"/>
  <c r="E215" i="3"/>
  <c r="G212" i="3"/>
  <c r="D239" i="3"/>
  <c r="D240" i="3"/>
  <c r="E218" i="3"/>
  <c r="F218" i="3"/>
  <c r="G219" i="3"/>
  <c r="D237" i="3"/>
  <c r="E216" i="3"/>
  <c r="D243" i="3"/>
  <c r="E222" i="3"/>
  <c r="F222" i="3"/>
  <c r="D242" i="3"/>
  <c r="E220" i="3"/>
  <c r="D244" i="3"/>
  <c r="E221" i="3"/>
  <c r="D247" i="3"/>
  <c r="E226" i="3"/>
  <c r="E225" i="3"/>
  <c r="E227" i="3"/>
  <c r="D251" i="3"/>
  <c r="E230" i="3"/>
  <c r="F230" i="3"/>
  <c r="D249" i="3"/>
  <c r="E231" i="3"/>
  <c r="D252" i="3"/>
  <c r="E356" i="3"/>
  <c r="D335" i="3"/>
  <c r="E292" i="3"/>
  <c r="D271" i="3"/>
  <c r="D31" i="3"/>
  <c r="E11" i="3"/>
  <c r="D35" i="3"/>
  <c r="E15" i="3"/>
  <c r="D39" i="3"/>
  <c r="E19" i="3"/>
  <c r="D43" i="3"/>
  <c r="E23" i="3"/>
  <c r="D47" i="3"/>
  <c r="E27" i="3"/>
  <c r="D51" i="3"/>
  <c r="E31" i="3"/>
  <c r="D55" i="3"/>
  <c r="E35" i="3"/>
  <c r="D59" i="3"/>
  <c r="E39" i="3"/>
  <c r="D63" i="3"/>
  <c r="E43" i="3"/>
  <c r="D67" i="3"/>
  <c r="E47" i="3"/>
  <c r="D71" i="3"/>
  <c r="E51" i="3"/>
  <c r="D75" i="3"/>
  <c r="E55" i="3"/>
  <c r="D79" i="3"/>
  <c r="E59" i="3"/>
  <c r="D163" i="3"/>
  <c r="D168" i="3"/>
  <c r="D173" i="3"/>
  <c r="D179" i="3"/>
  <c r="D184" i="3"/>
  <c r="E183" i="3"/>
  <c r="D201" i="3"/>
  <c r="E179" i="3"/>
  <c r="D196" i="3"/>
  <c r="E175" i="3"/>
  <c r="E171" i="3"/>
  <c r="E167" i="3"/>
  <c r="D276" i="3"/>
  <c r="E255" i="3"/>
  <c r="F255" i="3"/>
  <c r="D277" i="3"/>
  <c r="E256" i="3"/>
  <c r="D280" i="3"/>
  <c r="E259" i="3"/>
  <c r="D281" i="3"/>
  <c r="D284" i="3"/>
  <c r="E263" i="3"/>
  <c r="F263" i="3"/>
  <c r="D285" i="3"/>
  <c r="E264" i="3"/>
  <c r="D288" i="3"/>
  <c r="G268" i="3"/>
  <c r="E267" i="3"/>
  <c r="D289" i="3"/>
  <c r="D292" i="3"/>
  <c r="E271" i="3"/>
  <c r="D293" i="3"/>
  <c r="E272" i="3"/>
  <c r="D296" i="3"/>
  <c r="E275" i="3"/>
  <c r="D297" i="3"/>
  <c r="G275" i="3"/>
  <c r="D300" i="3"/>
  <c r="E279" i="3"/>
  <c r="D301" i="3"/>
  <c r="E280" i="3"/>
  <c r="D304" i="3"/>
  <c r="E283" i="3"/>
  <c r="D305" i="3"/>
  <c r="D308" i="3"/>
  <c r="E287" i="3"/>
  <c r="D309" i="3"/>
  <c r="E288" i="3"/>
  <c r="D312" i="3"/>
  <c r="E291" i="3"/>
  <c r="D313" i="3"/>
  <c r="D316" i="3"/>
  <c r="G296" i="3"/>
  <c r="E295" i="3"/>
  <c r="D317" i="3"/>
  <c r="E296" i="3"/>
  <c r="D320" i="3"/>
  <c r="E299" i="3"/>
  <c r="D321" i="3"/>
  <c r="D324" i="3"/>
  <c r="E303" i="3"/>
  <c r="G303" i="3"/>
  <c r="D325" i="3"/>
  <c r="E304" i="3"/>
  <c r="D328" i="3"/>
  <c r="E307" i="3"/>
  <c r="D329" i="3"/>
  <c r="D332" i="3"/>
  <c r="E311" i="3"/>
  <c r="D333" i="3"/>
  <c r="E312" i="3"/>
  <c r="D336" i="3"/>
  <c r="E315" i="3"/>
  <c r="D337" i="3"/>
  <c r="D340" i="3"/>
  <c r="E319" i="3"/>
  <c r="F319" i="3"/>
  <c r="D341" i="3"/>
  <c r="E320" i="3"/>
  <c r="D344" i="3"/>
  <c r="G324" i="3"/>
  <c r="E323" i="3"/>
  <c r="D345" i="3"/>
  <c r="D348" i="3"/>
  <c r="E327" i="3"/>
  <c r="D349" i="3"/>
  <c r="E328" i="3"/>
  <c r="D352" i="3"/>
  <c r="E331" i="3"/>
  <c r="D353" i="3"/>
  <c r="G331" i="3"/>
  <c r="D356" i="3"/>
  <c r="E335" i="3"/>
  <c r="D357" i="3"/>
  <c r="E336" i="3"/>
  <c r="E339" i="3"/>
  <c r="D361" i="3"/>
  <c r="D360" i="3"/>
  <c r="E343" i="3"/>
  <c r="D365" i="3"/>
  <c r="D364" i="3"/>
  <c r="E344" i="3"/>
  <c r="E347" i="3"/>
  <c r="D368" i="3"/>
  <c r="G352" i="3"/>
  <c r="E351" i="3"/>
  <c r="F351" i="3"/>
  <c r="E352" i="3"/>
  <c r="E355" i="3"/>
  <c r="E359" i="3"/>
  <c r="G359" i="3"/>
  <c r="E360" i="3"/>
  <c r="E364" i="3"/>
  <c r="E368" i="3"/>
  <c r="D27" i="3"/>
  <c r="D23" i="3"/>
  <c r="D19" i="3"/>
  <c r="D15" i="3"/>
  <c r="D11" i="3"/>
  <c r="D7" i="3"/>
  <c r="D3" i="3"/>
  <c r="E7" i="3"/>
  <c r="E3" i="3"/>
  <c r="D162" i="3"/>
  <c r="D166" i="3"/>
  <c r="F166" i="3"/>
  <c r="D170" i="3"/>
  <c r="D174" i="3"/>
  <c r="D178" i="3"/>
  <c r="D182" i="3"/>
  <c r="D186" i="3"/>
  <c r="D224" i="3"/>
  <c r="G205" i="3"/>
  <c r="D229" i="3"/>
  <c r="D234" i="3"/>
  <c r="D245" i="3"/>
  <c r="D250" i="3"/>
  <c r="E340" i="3"/>
  <c r="F340" i="3"/>
  <c r="E308" i="3"/>
  <c r="E276" i="3"/>
  <c r="E63" i="3"/>
  <c r="E67" i="3"/>
  <c r="F67" i="3"/>
  <c r="E71" i="3"/>
  <c r="E75" i="3"/>
  <c r="E79" i="3"/>
  <c r="E83" i="3"/>
  <c r="E87" i="3"/>
  <c r="F87" i="3"/>
  <c r="E91" i="3"/>
  <c r="F91" i="3"/>
  <c r="E95" i="3"/>
  <c r="E99" i="3"/>
  <c r="E103" i="3"/>
  <c r="F103" i="3"/>
  <c r="E107" i="3"/>
  <c r="F107" i="3"/>
  <c r="E111" i="3"/>
  <c r="E115" i="3"/>
  <c r="E119" i="3"/>
  <c r="F119" i="3"/>
  <c r="E127" i="3"/>
  <c r="E131" i="3"/>
  <c r="E135" i="3"/>
  <c r="E143" i="3"/>
  <c r="E147" i="3"/>
  <c r="E151" i="3"/>
  <c r="E159" i="3"/>
  <c r="E163" i="3"/>
  <c r="E192" i="3"/>
  <c r="D206" i="3"/>
  <c r="D202" i="3"/>
  <c r="D198" i="3"/>
  <c r="D194" i="3"/>
  <c r="E187" i="3"/>
  <c r="F187" i="3"/>
  <c r="D269" i="3"/>
  <c r="D261" i="3"/>
  <c r="D253" i="3"/>
  <c r="D270" i="3"/>
  <c r="D266" i="3"/>
  <c r="D262" i="3"/>
  <c r="D258" i="3"/>
  <c r="D254" i="3"/>
  <c r="D272" i="3"/>
  <c r="D268" i="3"/>
  <c r="D264" i="3"/>
  <c r="D260" i="3"/>
  <c r="D256" i="3"/>
  <c r="L4" i="3"/>
  <c r="M4" i="3"/>
  <c r="C24" i="1"/>
  <c r="F28" i="1"/>
  <c r="G28" i="1"/>
  <c r="E28" i="1"/>
  <c r="K5" i="3"/>
  <c r="M5" i="3"/>
  <c r="J7" i="3"/>
  <c r="J8" i="3"/>
  <c r="BA13" i="1"/>
  <c r="AC333" i="1"/>
  <c r="BB14" i="1"/>
  <c r="F362" i="3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F355" i="3"/>
  <c r="F267" i="3"/>
  <c r="AC225" i="1"/>
  <c r="AJ14" i="1"/>
  <c r="F347" i="3"/>
  <c r="F343" i="3"/>
  <c r="AC213" i="1"/>
  <c r="AH14" i="1"/>
  <c r="AC321" i="1"/>
  <c r="AZ14" i="1"/>
  <c r="AC327" i="1"/>
  <c r="BA14" i="1"/>
  <c r="F359" i="3"/>
  <c r="F360" i="3"/>
  <c r="F363" i="3"/>
  <c r="F353" i="3"/>
  <c r="AZ13" i="1"/>
  <c r="AH13" i="1"/>
  <c r="F248" i="3"/>
  <c r="AC291" i="1"/>
  <c r="AU14" i="1"/>
  <c r="AC285" i="1"/>
  <c r="AT14" i="1"/>
  <c r="F327" i="3"/>
  <c r="F328" i="3"/>
  <c r="AC279" i="1"/>
  <c r="AS14" i="1"/>
  <c r="AC273" i="1"/>
  <c r="AR14" i="1"/>
  <c r="AQ13" i="1"/>
  <c r="F320" i="3"/>
  <c r="AC267" i="1"/>
  <c r="AQ14" i="1"/>
  <c r="F312" i="3"/>
  <c r="F307" i="3"/>
  <c r="AC261" i="1"/>
  <c r="AP14" i="1"/>
  <c r="F298" i="3"/>
  <c r="F299" i="3"/>
  <c r="F295" i="3"/>
  <c r="F291" i="3"/>
  <c r="F290" i="3"/>
  <c r="F257" i="3"/>
  <c r="F287" i="3"/>
  <c r="F286" i="3"/>
  <c r="F253" i="3"/>
  <c r="AC237" i="1"/>
  <c r="AL14" i="1"/>
  <c r="F240" i="3"/>
  <c r="F241" i="3"/>
  <c r="AC195" i="1"/>
  <c r="AE14" i="1"/>
  <c r="F227" i="3"/>
  <c r="F225" i="3"/>
  <c r="F221" i="3"/>
  <c r="F159" i="3"/>
  <c r="F135" i="3"/>
  <c r="F352" i="3"/>
  <c r="F365" i="3"/>
  <c r="F325" i="3"/>
  <c r="F313" i="3"/>
  <c r="F223" i="3"/>
  <c r="F163" i="3"/>
  <c r="F308" i="3"/>
  <c r="F170" i="3"/>
  <c r="F368" i="3"/>
  <c r="F335" i="3"/>
  <c r="F331" i="3"/>
  <c r="F304" i="3"/>
  <c r="F296" i="3"/>
  <c r="F288" i="3"/>
  <c r="F259" i="3"/>
  <c r="F168" i="3"/>
  <c r="F357" i="3"/>
  <c r="F349" i="3"/>
  <c r="F342" i="3"/>
  <c r="F334" i="3"/>
  <c r="F330" i="3"/>
  <c r="F326" i="3"/>
  <c r="F322" i="3"/>
  <c r="F314" i="3"/>
  <c r="F310" i="3"/>
  <c r="F306" i="3"/>
  <c r="F289" i="3"/>
  <c r="F277" i="3"/>
  <c r="F269" i="3"/>
  <c r="F265" i="3"/>
  <c r="F228" i="3"/>
  <c r="F245" i="3"/>
  <c r="F153" i="3"/>
  <c r="F235" i="3"/>
  <c r="F348" i="3"/>
  <c r="AC231" i="1"/>
  <c r="AK14" i="1"/>
  <c r="AC207" i="1"/>
  <c r="AG14" i="1"/>
  <c r="F229" i="3"/>
  <c r="F236" i="3"/>
  <c r="AC243" i="1"/>
  <c r="AM14" i="1"/>
  <c r="AC201" i="1"/>
  <c r="AF14" i="1"/>
  <c r="F256" i="3"/>
  <c r="F329" i="3"/>
  <c r="F321" i="3"/>
  <c r="F309" i="3"/>
  <c r="F266" i="3"/>
  <c r="F276" i="3"/>
  <c r="F280" i="3"/>
  <c r="F366" i="3"/>
  <c r="F358" i="3"/>
  <c r="F350" i="3"/>
  <c r="F346" i="3"/>
  <c r="F273" i="3"/>
  <c r="F143" i="3"/>
  <c r="F146" i="3"/>
  <c r="F132" i="3"/>
  <c r="F108" i="3"/>
  <c r="F100" i="3"/>
  <c r="F80" i="3"/>
  <c r="F89" i="3"/>
  <c r="F85" i="3"/>
  <c r="F79" i="3"/>
  <c r="F44" i="3"/>
  <c r="L22" i="1"/>
  <c r="M22" i="1"/>
  <c r="K22" i="1"/>
  <c r="H22" i="1"/>
  <c r="I22" i="1"/>
  <c r="J22" i="1"/>
  <c r="AC189" i="1"/>
  <c r="AD14" i="1"/>
  <c r="F214" i="3"/>
  <c r="F217" i="3"/>
  <c r="F215" i="3"/>
  <c r="F209" i="3"/>
  <c r="F203" i="3"/>
  <c r="F180" i="3"/>
  <c r="AC171" i="1"/>
  <c r="AA14" i="1"/>
  <c r="AC183" i="1"/>
  <c r="AC14" i="1"/>
  <c r="F205" i="3"/>
  <c r="AC177" i="1"/>
  <c r="AB14" i="1"/>
  <c r="F211" i="3"/>
  <c r="F202" i="3"/>
  <c r="F200" i="3"/>
  <c r="F177" i="3"/>
  <c r="F194" i="3"/>
  <c r="F193" i="3"/>
  <c r="F182" i="3"/>
  <c r="F196" i="3"/>
  <c r="F178" i="3"/>
  <c r="F199" i="3"/>
  <c r="F189" i="3"/>
  <c r="F169" i="3"/>
  <c r="F197" i="3"/>
  <c r="F173" i="3"/>
  <c r="F139" i="3"/>
  <c r="F144" i="3"/>
  <c r="F151" i="3"/>
  <c r="F155" i="3"/>
  <c r="F142" i="3"/>
  <c r="F150" i="3"/>
  <c r="F131" i="3"/>
  <c r="F120" i="3"/>
  <c r="F112" i="3"/>
  <c r="F129" i="3"/>
  <c r="F118" i="3"/>
  <c r="AC105" i="1"/>
  <c r="P14" i="1"/>
  <c r="F130" i="3"/>
  <c r="F133" i="3"/>
  <c r="F98" i="3"/>
  <c r="F121" i="3"/>
  <c r="F105" i="3"/>
  <c r="F106" i="3"/>
  <c r="F124" i="3"/>
  <c r="AC99" i="1"/>
  <c r="O14" i="1"/>
  <c r="F115" i="3"/>
  <c r="F99" i="3"/>
  <c r="F123" i="3"/>
  <c r="F110" i="3"/>
  <c r="F111" i="3"/>
  <c r="F95" i="3"/>
  <c r="F77" i="3"/>
  <c r="F102" i="3"/>
  <c r="AC81" i="1"/>
  <c r="L14" i="1"/>
  <c r="F75" i="3"/>
  <c r="F86" i="3"/>
  <c r="F84" i="3"/>
  <c r="F82" i="3"/>
  <c r="F81" i="3"/>
  <c r="F83" i="3"/>
  <c r="F74" i="3"/>
  <c r="F73" i="3"/>
  <c r="F65" i="3"/>
  <c r="F62" i="3"/>
  <c r="F71" i="3"/>
  <c r="F66" i="3"/>
  <c r="F68" i="3"/>
  <c r="AC57" i="1"/>
  <c r="H14" i="1"/>
  <c r="F57" i="3"/>
  <c r="F48" i="3"/>
  <c r="F45" i="3"/>
  <c r="F63" i="3"/>
  <c r="F59" i="3"/>
  <c r="F51" i="3"/>
  <c r="F61" i="3"/>
  <c r="F60" i="3"/>
  <c r="F55" i="3"/>
  <c r="F56" i="3"/>
  <c r="F52" i="3"/>
  <c r="F54" i="3"/>
  <c r="F47" i="3"/>
  <c r="F50" i="3"/>
  <c r="F46" i="3"/>
  <c r="F33" i="3"/>
  <c r="F43" i="3"/>
  <c r="F35" i="3"/>
  <c r="F34" i="3"/>
  <c r="F42" i="3"/>
  <c r="F41" i="3"/>
  <c r="F39" i="3"/>
  <c r="F31" i="3"/>
  <c r="F40" i="3"/>
  <c r="F36" i="3"/>
  <c r="F13" i="3"/>
  <c r="F19" i="3"/>
  <c r="F14" i="3"/>
  <c r="F10" i="3"/>
  <c r="F24" i="3"/>
  <c r="F27" i="3"/>
  <c r="F11" i="3"/>
  <c r="F30" i="3"/>
  <c r="F25" i="3"/>
  <c r="F7" i="3"/>
  <c r="F20" i="3"/>
  <c r="F21" i="3"/>
  <c r="F5" i="3"/>
  <c r="F22" i="3"/>
  <c r="F336" i="3"/>
  <c r="F179" i="3"/>
  <c r="F206" i="3"/>
  <c r="F249" i="3"/>
  <c r="F172" i="3"/>
  <c r="F332" i="3"/>
  <c r="F333" i="3"/>
  <c r="F305" i="3"/>
  <c r="F278" i="3"/>
  <c r="F270" i="3"/>
  <c r="F136" i="3"/>
  <c r="F125" i="3"/>
  <c r="F109" i="3"/>
  <c r="F9" i="3"/>
  <c r="F69" i="3"/>
  <c r="F247" i="3"/>
  <c r="F113" i="3"/>
  <c r="F316" i="3"/>
  <c r="F192" i="3"/>
  <c r="F147" i="3"/>
  <c r="F127" i="3"/>
  <c r="F174" i="3"/>
  <c r="F3" i="3"/>
  <c r="F344" i="3"/>
  <c r="F323" i="3"/>
  <c r="F315" i="3"/>
  <c r="F311" i="3"/>
  <c r="F303" i="3"/>
  <c r="F272" i="3"/>
  <c r="F264" i="3"/>
  <c r="F356" i="3"/>
  <c r="F226" i="3"/>
  <c r="F220" i="3"/>
  <c r="F216" i="3"/>
  <c r="F195" i="3"/>
  <c r="F185" i="3"/>
  <c r="F160" i="3"/>
  <c r="F167" i="3"/>
  <c r="F260" i="3"/>
  <c r="F171" i="3"/>
  <c r="F317" i="3"/>
  <c r="F300" i="3"/>
  <c r="F301" i="3"/>
  <c r="F297" i="3"/>
  <c r="F293" i="3"/>
  <c r="F281" i="3"/>
  <c r="F262" i="3"/>
  <c r="F258" i="3"/>
  <c r="F252" i="3"/>
  <c r="F188" i="3"/>
  <c r="F152" i="3"/>
  <c r="F116" i="3"/>
  <c r="F154" i="3"/>
  <c r="F90" i="3"/>
  <c r="F96" i="3"/>
  <c r="F97" i="3"/>
  <c r="F238" i="3"/>
  <c r="F246" i="3"/>
  <c r="F176" i="3"/>
  <c r="F190" i="3"/>
  <c r="F8" i="3"/>
  <c r="F213" i="3"/>
  <c r="F141" i="3"/>
  <c r="F140" i="3"/>
  <c r="F38" i="3"/>
  <c r="F367" i="3"/>
  <c r="F244" i="3"/>
  <c r="F92" i="3"/>
  <c r="AC255" i="1"/>
  <c r="AO14" i="1"/>
  <c r="AC249" i="1"/>
  <c r="AN14" i="1"/>
  <c r="AC93" i="1"/>
  <c r="N14" i="1"/>
  <c r="F23" i="3"/>
  <c r="F15" i="3"/>
  <c r="F175" i="3"/>
  <c r="F186" i="3"/>
  <c r="F337" i="3"/>
  <c r="F285" i="3"/>
  <c r="F268" i="3"/>
  <c r="F254" i="3"/>
  <c r="F207" i="3"/>
  <c r="F212" i="3"/>
  <c r="F137" i="3"/>
  <c r="F234" i="3"/>
  <c r="F237" i="3"/>
  <c r="F93" i="3"/>
  <c r="F239" i="3"/>
  <c r="F145" i="3"/>
  <c r="F28" i="3"/>
  <c r="F284" i="3"/>
  <c r="F251" i="3"/>
  <c r="F364" i="3"/>
  <c r="F339" i="3"/>
  <c r="F283" i="3"/>
  <c r="F279" i="3"/>
  <c r="F275" i="3"/>
  <c r="F271" i="3"/>
  <c r="F184" i="3"/>
  <c r="F292" i="3"/>
  <c r="F231" i="3"/>
  <c r="F198" i="3"/>
  <c r="F165" i="3"/>
  <c r="F324" i="3"/>
  <c r="F361" i="3"/>
  <c r="F345" i="3"/>
  <c r="F341" i="3"/>
  <c r="F318" i="3"/>
  <c r="F302" i="3"/>
  <c r="F294" i="3"/>
  <c r="F282" i="3"/>
  <c r="F261" i="3"/>
  <c r="F250" i="3"/>
  <c r="F183" i="3"/>
  <c r="F191" i="3"/>
  <c r="F224" i="3"/>
  <c r="F208" i="3"/>
  <c r="F148" i="3"/>
  <c r="F72" i="3"/>
  <c r="F232" i="3"/>
  <c r="F122" i="3"/>
  <c r="F138" i="3"/>
  <c r="F242" i="3"/>
  <c r="F128" i="3"/>
  <c r="F37" i="3"/>
  <c r="F16" i="3"/>
  <c r="F4" i="3"/>
  <c r="F219" i="3"/>
  <c r="F101" i="3"/>
  <c r="F243" i="3"/>
  <c r="F76" i="3"/>
  <c r="F201" i="3"/>
  <c r="F6" i="3"/>
  <c r="F70" i="3"/>
  <c r="F17" i="3"/>
  <c r="F134" i="3"/>
  <c r="F49" i="3"/>
  <c r="AC129" i="1"/>
  <c r="T14" i="1"/>
  <c r="H13" i="1"/>
  <c r="AC165" i="1"/>
  <c r="Z14" i="1"/>
  <c r="AC141" i="1"/>
  <c r="V14" i="1"/>
  <c r="C30" i="1"/>
  <c r="H26" i="1"/>
  <c r="F162" i="3"/>
  <c r="F157" i="3"/>
  <c r="AC159" i="1"/>
  <c r="Y14" i="1"/>
  <c r="AC135" i="1"/>
  <c r="U14" i="1"/>
  <c r="U13" i="1"/>
  <c r="AC87" i="1"/>
  <c r="M14" i="1"/>
  <c r="AC75" i="1"/>
  <c r="K14" i="1"/>
  <c r="AC69" i="1"/>
  <c r="J14" i="1"/>
  <c r="I13" i="1"/>
  <c r="AC63" i="1"/>
  <c r="I14" i="1"/>
  <c r="AC51" i="1"/>
  <c r="G14" i="1"/>
  <c r="F13" i="1"/>
  <c r="AC27" i="1"/>
  <c r="C14" i="1"/>
  <c r="AC45" i="1"/>
  <c r="F14" i="1"/>
  <c r="AC39" i="1"/>
  <c r="E14" i="1"/>
  <c r="K7" i="3"/>
  <c r="N20" i="1"/>
  <c r="AC111" i="1"/>
  <c r="Q14" i="1"/>
  <c r="Q13" i="1"/>
  <c r="AC297" i="1"/>
  <c r="AV14" i="1"/>
  <c r="AV13" i="1"/>
  <c r="F24" i="1"/>
  <c r="D13" i="1"/>
  <c r="AC33" i="1"/>
  <c r="D14" i="1"/>
  <c r="S13" i="1"/>
  <c r="AC123" i="1"/>
  <c r="S14" i="1"/>
  <c r="AX13" i="1"/>
  <c r="AC315" i="1"/>
  <c r="AY14" i="1"/>
  <c r="AC309" i="1"/>
  <c r="AX14" i="1"/>
  <c r="AC303" i="1"/>
  <c r="AW14" i="1"/>
  <c r="B34" i="1"/>
  <c r="C34" i="1"/>
  <c r="E32" i="1"/>
  <c r="B38" i="1"/>
  <c r="D34" i="1"/>
  <c r="AC153" i="1"/>
  <c r="X14" i="1"/>
  <c r="AC147" i="1"/>
  <c r="W14" i="1"/>
  <c r="W13" i="1"/>
  <c r="R13" i="1"/>
  <c r="AC117" i="1"/>
  <c r="R14" i="1"/>
  <c r="N4" i="3"/>
  <c r="L6" i="3"/>
  <c r="M6" i="3"/>
  <c r="L5" i="3"/>
  <c r="N5" i="3"/>
  <c r="J28" i="1"/>
  <c r="I28" i="1"/>
  <c r="H28" i="1"/>
  <c r="I24" i="1"/>
  <c r="Q20" i="1"/>
  <c r="N22" i="1"/>
  <c r="O22" i="1"/>
  <c r="P22" i="1"/>
  <c r="F30" i="1"/>
  <c r="K26" i="1"/>
  <c r="B4" i="1"/>
  <c r="K8" i="3"/>
  <c r="J9" i="3"/>
  <c r="L7" i="3"/>
  <c r="M7" i="3"/>
  <c r="C36" i="1"/>
  <c r="C40" i="1"/>
  <c r="B40" i="1"/>
  <c r="D40" i="1"/>
  <c r="B44" i="1"/>
  <c r="E38" i="1"/>
  <c r="F34" i="1"/>
  <c r="E34" i="1"/>
  <c r="G34" i="1"/>
  <c r="H32" i="1"/>
  <c r="L24" i="1"/>
  <c r="N6" i="3"/>
  <c r="M28" i="1"/>
  <c r="L28" i="1"/>
  <c r="K28" i="1"/>
  <c r="R22" i="1"/>
  <c r="Q22" i="1"/>
  <c r="S22" i="1"/>
  <c r="N7" i="3"/>
  <c r="N26" i="1"/>
  <c r="I30" i="1"/>
  <c r="L8" i="3"/>
  <c r="M8" i="3"/>
  <c r="J10" i="3"/>
  <c r="K9" i="3"/>
  <c r="O24" i="1"/>
  <c r="F36" i="1"/>
  <c r="T20" i="1"/>
  <c r="G40" i="1"/>
  <c r="F40" i="1"/>
  <c r="E40" i="1"/>
  <c r="H38" i="1"/>
  <c r="C42" i="1"/>
  <c r="D46" i="1"/>
  <c r="B50" i="1"/>
  <c r="C46" i="1"/>
  <c r="E44" i="1"/>
  <c r="B46" i="1"/>
  <c r="J34" i="1"/>
  <c r="I34" i="1"/>
  <c r="K32" i="1"/>
  <c r="H34" i="1"/>
  <c r="N28" i="1"/>
  <c r="O28" i="1"/>
  <c r="P28" i="1"/>
  <c r="V22" i="1"/>
  <c r="Y22" i="1"/>
  <c r="T22" i="1"/>
  <c r="U22" i="1"/>
  <c r="X22" i="1"/>
  <c r="N8" i="3"/>
  <c r="F42" i="1"/>
  <c r="Q26" i="1"/>
  <c r="L30" i="1"/>
  <c r="J11" i="3"/>
  <c r="K10" i="3"/>
  <c r="L10" i="3"/>
  <c r="L9" i="3"/>
  <c r="M9" i="3"/>
  <c r="O9" i="3"/>
  <c r="R24" i="1"/>
  <c r="D52" i="1"/>
  <c r="B56" i="1"/>
  <c r="E50" i="1"/>
  <c r="B52" i="1"/>
  <c r="C52" i="1"/>
  <c r="I36" i="1"/>
  <c r="C48" i="1"/>
  <c r="M34" i="1"/>
  <c r="K34" i="1"/>
  <c r="N32" i="1"/>
  <c r="L34" i="1"/>
  <c r="G46" i="1"/>
  <c r="E46" i="1"/>
  <c r="H44" i="1"/>
  <c r="F46" i="1"/>
  <c r="J40" i="1"/>
  <c r="H40" i="1"/>
  <c r="K38" i="1"/>
  <c r="I40" i="1"/>
  <c r="R28" i="1"/>
  <c r="Q28" i="1"/>
  <c r="S28" i="1"/>
  <c r="O30" i="1"/>
  <c r="T26" i="1"/>
  <c r="M10" i="3"/>
  <c r="N10" i="3"/>
  <c r="N9" i="3"/>
  <c r="K11" i="3"/>
  <c r="J12" i="3"/>
  <c r="AL23" i="1"/>
  <c r="K40" i="1"/>
  <c r="L40" i="1"/>
  <c r="N38" i="1"/>
  <c r="M40" i="1"/>
  <c r="H46" i="1"/>
  <c r="I46" i="1"/>
  <c r="K44" i="1"/>
  <c r="J46" i="1"/>
  <c r="N34" i="1"/>
  <c r="O34" i="1"/>
  <c r="Q32" i="1"/>
  <c r="P34" i="1"/>
  <c r="U24" i="1"/>
  <c r="AK23" i="1"/>
  <c r="W22" i="1"/>
  <c r="AM23" i="1"/>
  <c r="E52" i="1"/>
  <c r="F52" i="1"/>
  <c r="H50" i="1"/>
  <c r="G52" i="1"/>
  <c r="C58" i="1"/>
  <c r="D58" i="1"/>
  <c r="E56" i="1"/>
  <c r="B62" i="1"/>
  <c r="B58" i="1"/>
  <c r="I42" i="1"/>
  <c r="F48" i="1"/>
  <c r="L36" i="1"/>
  <c r="C54" i="1"/>
  <c r="V28" i="1"/>
  <c r="U28" i="1"/>
  <c r="T28" i="1"/>
  <c r="W28" i="1"/>
  <c r="Z21" i="1"/>
  <c r="AD21" i="1"/>
  <c r="R30" i="1"/>
  <c r="M11" i="3"/>
  <c r="L11" i="3"/>
  <c r="K12" i="3"/>
  <c r="J13" i="3"/>
  <c r="O36" i="1"/>
  <c r="L42" i="1"/>
  <c r="C60" i="1"/>
  <c r="C64" i="1"/>
  <c r="B64" i="1"/>
  <c r="E62" i="1"/>
  <c r="D64" i="1"/>
  <c r="B68" i="1"/>
  <c r="F54" i="1"/>
  <c r="R34" i="1"/>
  <c r="Q34" i="1"/>
  <c r="S34" i="1"/>
  <c r="T32" i="1"/>
  <c r="L46" i="1"/>
  <c r="K46" i="1"/>
  <c r="M46" i="1"/>
  <c r="N44" i="1"/>
  <c r="O40" i="1"/>
  <c r="N40" i="1"/>
  <c r="Q38" i="1"/>
  <c r="P40" i="1"/>
  <c r="I52" i="1"/>
  <c r="H52" i="1"/>
  <c r="J52" i="1"/>
  <c r="K50" i="1"/>
  <c r="I48" i="1"/>
  <c r="G58" i="1"/>
  <c r="F58" i="1"/>
  <c r="H56" i="1"/>
  <c r="E58" i="1"/>
  <c r="B12" i="1"/>
  <c r="AK24" i="1"/>
  <c r="AL24" i="1"/>
  <c r="X28" i="1"/>
  <c r="Y28" i="1"/>
  <c r="AM24" i="1"/>
  <c r="U30" i="1"/>
  <c r="Z27" i="1"/>
  <c r="AB27" i="1"/>
  <c r="L12" i="3"/>
  <c r="N11" i="3"/>
  <c r="K13" i="3"/>
  <c r="J14" i="3"/>
  <c r="M12" i="3"/>
  <c r="F60" i="1"/>
  <c r="O42" i="1"/>
  <c r="L48" i="1"/>
  <c r="R36" i="1"/>
  <c r="J58" i="1"/>
  <c r="K56" i="1"/>
  <c r="H58" i="1"/>
  <c r="I58" i="1"/>
  <c r="P46" i="1"/>
  <c r="O46" i="1"/>
  <c r="Q44" i="1"/>
  <c r="N46" i="1"/>
  <c r="U34" i="1"/>
  <c r="X34" i="1"/>
  <c r="V34" i="1"/>
  <c r="AM25" i="1"/>
  <c r="T34" i="1"/>
  <c r="G64" i="1"/>
  <c r="F64" i="1"/>
  <c r="E64" i="1"/>
  <c r="H62" i="1"/>
  <c r="I54" i="1"/>
  <c r="S40" i="1"/>
  <c r="R40" i="1"/>
  <c r="T38" i="1"/>
  <c r="Q40" i="1"/>
  <c r="AL25" i="1"/>
  <c r="M52" i="1"/>
  <c r="L52" i="1"/>
  <c r="N50" i="1"/>
  <c r="K52" i="1"/>
  <c r="C70" i="1"/>
  <c r="B70" i="1"/>
  <c r="B74" i="1"/>
  <c r="E68" i="1"/>
  <c r="D70" i="1"/>
  <c r="C66" i="1"/>
  <c r="N12" i="3"/>
  <c r="C12" i="1"/>
  <c r="C15" i="1"/>
  <c r="Y34" i="1"/>
  <c r="L13" i="3"/>
  <c r="M13" i="3"/>
  <c r="J15" i="3"/>
  <c r="K14" i="3"/>
  <c r="M14" i="3"/>
  <c r="F66" i="1"/>
  <c r="U36" i="1"/>
  <c r="Z33" i="1"/>
  <c r="AB33" i="1"/>
  <c r="W34" i="1"/>
  <c r="AK25" i="1"/>
  <c r="S46" i="1"/>
  <c r="Q46" i="1"/>
  <c r="R46" i="1"/>
  <c r="T44" i="1"/>
  <c r="L54" i="1"/>
  <c r="I60" i="1"/>
  <c r="D76" i="1"/>
  <c r="C76" i="1"/>
  <c r="B76" i="1"/>
  <c r="B80" i="1"/>
  <c r="E74" i="1"/>
  <c r="P52" i="1"/>
  <c r="N52" i="1"/>
  <c r="Q50" i="1"/>
  <c r="O52" i="1"/>
  <c r="R42" i="1"/>
  <c r="J64" i="1"/>
  <c r="H64" i="1"/>
  <c r="K62" i="1"/>
  <c r="I64" i="1"/>
  <c r="G70" i="1"/>
  <c r="F70" i="1"/>
  <c r="E70" i="1"/>
  <c r="H68" i="1"/>
  <c r="C72" i="1"/>
  <c r="U40" i="1"/>
  <c r="X40" i="1"/>
  <c r="V40" i="1"/>
  <c r="Y40" i="1"/>
  <c r="T40" i="1"/>
  <c r="W40" i="1"/>
  <c r="O48" i="1"/>
  <c r="K58" i="1"/>
  <c r="L58" i="1"/>
  <c r="M58" i="1"/>
  <c r="N56" i="1"/>
  <c r="N13" i="3"/>
  <c r="L14" i="3"/>
  <c r="N14" i="3"/>
  <c r="K15" i="3"/>
  <c r="J16" i="3"/>
  <c r="O54" i="1"/>
  <c r="AK26" i="1"/>
  <c r="J70" i="1"/>
  <c r="H70" i="1"/>
  <c r="I70" i="1"/>
  <c r="K68" i="1"/>
  <c r="G76" i="1"/>
  <c r="E76" i="1"/>
  <c r="F76" i="1"/>
  <c r="H74" i="1"/>
  <c r="R48" i="1"/>
  <c r="Q52" i="1"/>
  <c r="R52" i="1"/>
  <c r="T50" i="1"/>
  <c r="S52" i="1"/>
  <c r="D82" i="1"/>
  <c r="B82" i="1"/>
  <c r="C82" i="1"/>
  <c r="E80" i="1"/>
  <c r="B86" i="1"/>
  <c r="D12" i="1"/>
  <c r="AD33" i="1"/>
  <c r="D16" i="1"/>
  <c r="D15" i="1"/>
  <c r="AM26" i="1"/>
  <c r="U42" i="1"/>
  <c r="Z39" i="1"/>
  <c r="AB39" i="1"/>
  <c r="F72" i="1"/>
  <c r="I66" i="1"/>
  <c r="AL26" i="1"/>
  <c r="L60" i="1"/>
  <c r="O58" i="1"/>
  <c r="N58" i="1"/>
  <c r="P58" i="1"/>
  <c r="Q56" i="1"/>
  <c r="K64" i="1"/>
  <c r="L64" i="1"/>
  <c r="N62" i="1"/>
  <c r="M64" i="1"/>
  <c r="C78" i="1"/>
  <c r="U46" i="1"/>
  <c r="X46" i="1"/>
  <c r="V46" i="1"/>
  <c r="Y46" i="1"/>
  <c r="T46" i="1"/>
  <c r="W46" i="1"/>
  <c r="K16" i="3"/>
  <c r="J17" i="3"/>
  <c r="L15" i="3"/>
  <c r="M15" i="3"/>
  <c r="O60" i="1"/>
  <c r="AM27" i="1"/>
  <c r="E12" i="1"/>
  <c r="B9" i="1"/>
  <c r="AD39" i="1"/>
  <c r="E16" i="1"/>
  <c r="E15" i="1"/>
  <c r="B88" i="1"/>
  <c r="D88" i="1"/>
  <c r="B92" i="1"/>
  <c r="E86" i="1"/>
  <c r="C88" i="1"/>
  <c r="R54" i="1"/>
  <c r="O64" i="1"/>
  <c r="N64" i="1"/>
  <c r="P64" i="1"/>
  <c r="Q62" i="1"/>
  <c r="E82" i="1"/>
  <c r="G82" i="1"/>
  <c r="F82" i="1"/>
  <c r="H80" i="1"/>
  <c r="AL27" i="1"/>
  <c r="F78" i="1"/>
  <c r="I72" i="1"/>
  <c r="U48" i="1"/>
  <c r="Z45" i="1"/>
  <c r="AB45" i="1"/>
  <c r="AK27" i="1"/>
  <c r="S58" i="1"/>
  <c r="R58" i="1"/>
  <c r="T56" i="1"/>
  <c r="Q58" i="1"/>
  <c r="V52" i="1"/>
  <c r="AM28" i="1"/>
  <c r="U52" i="1"/>
  <c r="T52" i="1"/>
  <c r="W52" i="1"/>
  <c r="L66" i="1"/>
  <c r="C84" i="1"/>
  <c r="H76" i="1"/>
  <c r="J76" i="1"/>
  <c r="K74" i="1"/>
  <c r="I76" i="1"/>
  <c r="K70" i="1"/>
  <c r="M70" i="1"/>
  <c r="L70" i="1"/>
  <c r="N68" i="1"/>
  <c r="AK28" i="1"/>
  <c r="Y52" i="1"/>
  <c r="L16" i="3"/>
  <c r="N15" i="3"/>
  <c r="M16" i="3"/>
  <c r="O16" i="3"/>
  <c r="J18" i="3"/>
  <c r="K17" i="3"/>
  <c r="O66" i="1"/>
  <c r="O70" i="1"/>
  <c r="N70" i="1"/>
  <c r="P70" i="1"/>
  <c r="Q68" i="1"/>
  <c r="I78" i="1"/>
  <c r="S64" i="1"/>
  <c r="R64" i="1"/>
  <c r="T62" i="1"/>
  <c r="Q64" i="1"/>
  <c r="C90" i="1"/>
  <c r="AL28" i="1"/>
  <c r="X52" i="1"/>
  <c r="L72" i="1"/>
  <c r="L76" i="1"/>
  <c r="K76" i="1"/>
  <c r="M76" i="1"/>
  <c r="N74" i="1"/>
  <c r="R60" i="1"/>
  <c r="I82" i="1"/>
  <c r="H82" i="1"/>
  <c r="J82" i="1"/>
  <c r="K80" i="1"/>
  <c r="F88" i="1"/>
  <c r="E88" i="1"/>
  <c r="G88" i="1"/>
  <c r="H86" i="1"/>
  <c r="U54" i="1"/>
  <c r="Z51" i="1"/>
  <c r="AB51" i="1"/>
  <c r="U58" i="1"/>
  <c r="V58" i="1"/>
  <c r="Y58" i="1"/>
  <c r="T58" i="1"/>
  <c r="AK29" i="1"/>
  <c r="AD45" i="1"/>
  <c r="F16" i="1"/>
  <c r="F12" i="1"/>
  <c r="F15" i="1"/>
  <c r="F84" i="1"/>
  <c r="C94" i="1"/>
  <c r="B94" i="1"/>
  <c r="D94" i="1"/>
  <c r="B98" i="1"/>
  <c r="E92" i="1"/>
  <c r="U60" i="1"/>
  <c r="W58" i="1"/>
  <c r="N16" i="3"/>
  <c r="L17" i="3"/>
  <c r="M17" i="3"/>
  <c r="J19" i="3"/>
  <c r="K18" i="3"/>
  <c r="L78" i="1"/>
  <c r="O72" i="1"/>
  <c r="D100" i="1"/>
  <c r="C100" i="1"/>
  <c r="B104" i="1"/>
  <c r="E98" i="1"/>
  <c r="B100" i="1"/>
  <c r="J88" i="1"/>
  <c r="I88" i="1"/>
  <c r="H88" i="1"/>
  <c r="K86" i="1"/>
  <c r="M82" i="1"/>
  <c r="L82" i="1"/>
  <c r="K82" i="1"/>
  <c r="N80" i="1"/>
  <c r="AL29" i="1"/>
  <c r="AD51" i="1"/>
  <c r="G16" i="1"/>
  <c r="G15" i="1"/>
  <c r="G12" i="1"/>
  <c r="C96" i="1"/>
  <c r="F90" i="1"/>
  <c r="I84" i="1"/>
  <c r="P76" i="1"/>
  <c r="O76" i="1"/>
  <c r="Q74" i="1"/>
  <c r="N76" i="1"/>
  <c r="R66" i="1"/>
  <c r="S70" i="1"/>
  <c r="R70" i="1"/>
  <c r="Q70" i="1"/>
  <c r="T68" i="1"/>
  <c r="G94" i="1"/>
  <c r="F94" i="1"/>
  <c r="E94" i="1"/>
  <c r="H92" i="1"/>
  <c r="U64" i="1"/>
  <c r="V64" i="1"/>
  <c r="Y64" i="1"/>
  <c r="T64" i="1"/>
  <c r="AK30" i="1"/>
  <c r="X58" i="1"/>
  <c r="AM29" i="1"/>
  <c r="Z57" i="1"/>
  <c r="AB57" i="1"/>
  <c r="H15" i="1"/>
  <c r="W64" i="1"/>
  <c r="N17" i="3"/>
  <c r="AM30" i="1"/>
  <c r="K19" i="3"/>
  <c r="M19" i="3"/>
  <c r="J20" i="3"/>
  <c r="L18" i="3"/>
  <c r="M18" i="3"/>
  <c r="U66" i="1"/>
  <c r="U70" i="1"/>
  <c r="V70" i="1"/>
  <c r="T70" i="1"/>
  <c r="X64" i="1"/>
  <c r="C102" i="1"/>
  <c r="R72" i="1"/>
  <c r="S76" i="1"/>
  <c r="R76" i="1"/>
  <c r="Q76" i="1"/>
  <c r="T74" i="1"/>
  <c r="AL30" i="1"/>
  <c r="P82" i="1"/>
  <c r="O82" i="1"/>
  <c r="Q80" i="1"/>
  <c r="N82" i="1"/>
  <c r="M88" i="1"/>
  <c r="L88" i="1"/>
  <c r="N86" i="1"/>
  <c r="K88" i="1"/>
  <c r="I90" i="1"/>
  <c r="D106" i="1"/>
  <c r="C106" i="1"/>
  <c r="E104" i="1"/>
  <c r="B106" i="1"/>
  <c r="B110" i="1"/>
  <c r="F96" i="1"/>
  <c r="J94" i="1"/>
  <c r="I94" i="1"/>
  <c r="K92" i="1"/>
  <c r="H94" i="1"/>
  <c r="O78" i="1"/>
  <c r="L84" i="1"/>
  <c r="G100" i="1"/>
  <c r="F100" i="1"/>
  <c r="H98" i="1"/>
  <c r="E100" i="1"/>
  <c r="AD57" i="1"/>
  <c r="H16" i="1"/>
  <c r="H12" i="1"/>
  <c r="Z63" i="1"/>
  <c r="AD63" i="1"/>
  <c r="I16" i="1"/>
  <c r="N18" i="3"/>
  <c r="K20" i="3"/>
  <c r="J21" i="3"/>
  <c r="L19" i="3"/>
  <c r="N19" i="3"/>
  <c r="F102" i="1"/>
  <c r="N88" i="1"/>
  <c r="O88" i="1"/>
  <c r="P88" i="1"/>
  <c r="Q86" i="1"/>
  <c r="Q82" i="1"/>
  <c r="R82" i="1"/>
  <c r="S82" i="1"/>
  <c r="T80" i="1"/>
  <c r="AM31" i="1"/>
  <c r="Y70" i="1"/>
  <c r="H100" i="1"/>
  <c r="I100" i="1"/>
  <c r="J100" i="1"/>
  <c r="K98" i="1"/>
  <c r="B112" i="1"/>
  <c r="C112" i="1"/>
  <c r="D112" i="1"/>
  <c r="E110" i="1"/>
  <c r="B116" i="1"/>
  <c r="V76" i="1"/>
  <c r="Y76" i="1"/>
  <c r="T76" i="1"/>
  <c r="W76" i="1"/>
  <c r="U76" i="1"/>
  <c r="X70" i="1"/>
  <c r="AL31" i="1"/>
  <c r="C108" i="1"/>
  <c r="R78" i="1"/>
  <c r="K94" i="1"/>
  <c r="L94" i="1"/>
  <c r="M94" i="1"/>
  <c r="N92" i="1"/>
  <c r="I96" i="1"/>
  <c r="E106" i="1"/>
  <c r="F106" i="1"/>
  <c r="G106" i="1"/>
  <c r="H104" i="1"/>
  <c r="L90" i="1"/>
  <c r="O84" i="1"/>
  <c r="U72" i="1"/>
  <c r="Z69" i="1"/>
  <c r="W70" i="1"/>
  <c r="AK31" i="1"/>
  <c r="AB69" i="1"/>
  <c r="J15" i="1"/>
  <c r="AB63" i="1"/>
  <c r="I15" i="1"/>
  <c r="I12" i="1"/>
  <c r="R84" i="1"/>
  <c r="O90" i="1"/>
  <c r="L20" i="3"/>
  <c r="M20" i="3"/>
  <c r="K21" i="3"/>
  <c r="J22" i="3"/>
  <c r="AK32" i="1"/>
  <c r="I106" i="1"/>
  <c r="H106" i="1"/>
  <c r="K104" i="1"/>
  <c r="J106" i="1"/>
  <c r="F112" i="1"/>
  <c r="E112" i="1"/>
  <c r="G112" i="1"/>
  <c r="H110" i="1"/>
  <c r="L100" i="1"/>
  <c r="K100" i="1"/>
  <c r="M100" i="1"/>
  <c r="N98" i="1"/>
  <c r="AM32" i="1"/>
  <c r="AD69" i="1"/>
  <c r="J16" i="1"/>
  <c r="J12" i="1"/>
  <c r="F108" i="1"/>
  <c r="O94" i="1"/>
  <c r="N94" i="1"/>
  <c r="Q92" i="1"/>
  <c r="P94" i="1"/>
  <c r="U78" i="1"/>
  <c r="Z75" i="1"/>
  <c r="AB75" i="1"/>
  <c r="AL32" i="1"/>
  <c r="C114" i="1"/>
  <c r="I102" i="1"/>
  <c r="U82" i="1"/>
  <c r="X82" i="1"/>
  <c r="V82" i="1"/>
  <c r="AM33" i="1"/>
  <c r="T82" i="1"/>
  <c r="R88" i="1"/>
  <c r="Q88" i="1"/>
  <c r="S88" i="1"/>
  <c r="T86" i="1"/>
  <c r="X76" i="1"/>
  <c r="L96" i="1"/>
  <c r="C118" i="1"/>
  <c r="B118" i="1"/>
  <c r="B122" i="1"/>
  <c r="E116" i="1"/>
  <c r="D118" i="1"/>
  <c r="C9" i="1"/>
  <c r="AL33" i="1"/>
  <c r="M21" i="3"/>
  <c r="L21" i="3"/>
  <c r="J23" i="3"/>
  <c r="K22" i="3"/>
  <c r="N20" i="3"/>
  <c r="I108" i="1"/>
  <c r="M106" i="1"/>
  <c r="L106" i="1"/>
  <c r="K106" i="1"/>
  <c r="N104" i="1"/>
  <c r="L102" i="1"/>
  <c r="F114" i="1"/>
  <c r="Y82" i="1"/>
  <c r="S94" i="1"/>
  <c r="R94" i="1"/>
  <c r="Q94" i="1"/>
  <c r="T92" i="1"/>
  <c r="D124" i="1"/>
  <c r="C124" i="1"/>
  <c r="B124" i="1"/>
  <c r="B128" i="1"/>
  <c r="E122" i="1"/>
  <c r="C120" i="1"/>
  <c r="R90" i="1"/>
  <c r="G118" i="1"/>
  <c r="F118" i="1"/>
  <c r="E118" i="1"/>
  <c r="H116" i="1"/>
  <c r="U88" i="1"/>
  <c r="X88" i="1"/>
  <c r="V88" i="1"/>
  <c r="AM34" i="1"/>
  <c r="T88" i="1"/>
  <c r="AK34" i="1"/>
  <c r="U84" i="1"/>
  <c r="Z81" i="1"/>
  <c r="AB81" i="1"/>
  <c r="W82" i="1"/>
  <c r="AD75" i="1"/>
  <c r="K16" i="1"/>
  <c r="K15" i="1"/>
  <c r="K12" i="1"/>
  <c r="O96" i="1"/>
  <c r="AK33" i="1"/>
  <c r="P100" i="1"/>
  <c r="O100" i="1"/>
  <c r="N100" i="1"/>
  <c r="Q98" i="1"/>
  <c r="J112" i="1"/>
  <c r="I112" i="1"/>
  <c r="H112" i="1"/>
  <c r="K110" i="1"/>
  <c r="L22" i="3"/>
  <c r="J24" i="3"/>
  <c r="K23" i="3"/>
  <c r="O23" i="3"/>
  <c r="N21" i="3"/>
  <c r="M22" i="3"/>
  <c r="Y88" i="1"/>
  <c r="W88" i="1"/>
  <c r="M112" i="1"/>
  <c r="K112" i="1"/>
  <c r="L112" i="1"/>
  <c r="N110" i="1"/>
  <c r="L15" i="1"/>
  <c r="AD81" i="1"/>
  <c r="L16" i="1"/>
  <c r="L12" i="1"/>
  <c r="U94" i="1"/>
  <c r="V94" i="1"/>
  <c r="AM35" i="1"/>
  <c r="T94" i="1"/>
  <c r="AK35" i="1"/>
  <c r="I114" i="1"/>
  <c r="J118" i="1"/>
  <c r="H118" i="1"/>
  <c r="K116" i="1"/>
  <c r="I118" i="1"/>
  <c r="D130" i="1"/>
  <c r="B130" i="1"/>
  <c r="C130" i="1"/>
  <c r="E128" i="1"/>
  <c r="B134" i="1"/>
  <c r="O102" i="1"/>
  <c r="C126" i="1"/>
  <c r="R96" i="1"/>
  <c r="P106" i="1"/>
  <c r="N106" i="1"/>
  <c r="O106" i="1"/>
  <c r="Q104" i="1"/>
  <c r="S100" i="1"/>
  <c r="Q100" i="1"/>
  <c r="R100" i="1"/>
  <c r="T98" i="1"/>
  <c r="G124" i="1"/>
  <c r="E124" i="1"/>
  <c r="F124" i="1"/>
  <c r="H122" i="1"/>
  <c r="L108" i="1"/>
  <c r="U90" i="1"/>
  <c r="Z87" i="1"/>
  <c r="AB87" i="1"/>
  <c r="F120" i="1"/>
  <c r="AL34" i="1"/>
  <c r="N22" i="3"/>
  <c r="L23" i="3"/>
  <c r="M23" i="3"/>
  <c r="K24" i="3"/>
  <c r="J25" i="3"/>
  <c r="O108" i="1"/>
  <c r="H124" i="1"/>
  <c r="J124" i="1"/>
  <c r="K122" i="1"/>
  <c r="I124" i="1"/>
  <c r="C132" i="1"/>
  <c r="I120" i="1"/>
  <c r="AL35" i="1"/>
  <c r="X94" i="1"/>
  <c r="L114" i="1"/>
  <c r="F126" i="1"/>
  <c r="V100" i="1"/>
  <c r="T100" i="1"/>
  <c r="W100" i="1"/>
  <c r="U100" i="1"/>
  <c r="AL36" i="1"/>
  <c r="Q106" i="1"/>
  <c r="S106" i="1"/>
  <c r="T104" i="1"/>
  <c r="R106" i="1"/>
  <c r="B136" i="1"/>
  <c r="D136" i="1"/>
  <c r="B140" i="1"/>
  <c r="E134" i="1"/>
  <c r="C136" i="1"/>
  <c r="AD87" i="1"/>
  <c r="M16" i="1"/>
  <c r="M12" i="1"/>
  <c r="M15" i="1"/>
  <c r="R102" i="1"/>
  <c r="K118" i="1"/>
  <c r="M118" i="1"/>
  <c r="N116" i="1"/>
  <c r="L118" i="1"/>
  <c r="E130" i="1"/>
  <c r="G130" i="1"/>
  <c r="H128" i="1"/>
  <c r="F130" i="1"/>
  <c r="U96" i="1"/>
  <c r="Z93" i="1"/>
  <c r="AB93" i="1"/>
  <c r="W94" i="1"/>
  <c r="N112" i="1"/>
  <c r="P112" i="1"/>
  <c r="Q110" i="1"/>
  <c r="O112" i="1"/>
  <c r="Y94" i="1"/>
  <c r="X100" i="1"/>
  <c r="N23" i="3"/>
  <c r="L24" i="3"/>
  <c r="M24" i="3"/>
  <c r="K25" i="3"/>
  <c r="J26" i="3"/>
  <c r="F132" i="1"/>
  <c r="C138" i="1"/>
  <c r="AM36" i="1"/>
  <c r="Y100" i="1"/>
  <c r="L124" i="1"/>
  <c r="K124" i="1"/>
  <c r="M124" i="1"/>
  <c r="N122" i="1"/>
  <c r="F136" i="1"/>
  <c r="E136" i="1"/>
  <c r="G136" i="1"/>
  <c r="H134" i="1"/>
  <c r="R108" i="1"/>
  <c r="I130" i="1"/>
  <c r="H130" i="1"/>
  <c r="J130" i="1"/>
  <c r="K128" i="1"/>
  <c r="O118" i="1"/>
  <c r="N118" i="1"/>
  <c r="P118" i="1"/>
  <c r="Q116" i="1"/>
  <c r="C142" i="1"/>
  <c r="B142" i="1"/>
  <c r="D142" i="1"/>
  <c r="B146" i="1"/>
  <c r="E140" i="1"/>
  <c r="O114" i="1"/>
  <c r="L120" i="1"/>
  <c r="R112" i="1"/>
  <c r="Q112" i="1"/>
  <c r="S112" i="1"/>
  <c r="T110" i="1"/>
  <c r="AD93" i="1"/>
  <c r="N16" i="1"/>
  <c r="N15" i="1"/>
  <c r="N12" i="1"/>
  <c r="D9" i="1"/>
  <c r="C10" i="1"/>
  <c r="U106" i="1"/>
  <c r="X106" i="1"/>
  <c r="T106" i="1"/>
  <c r="V106" i="1"/>
  <c r="Y106" i="1"/>
  <c r="U102" i="1"/>
  <c r="Z99" i="1"/>
  <c r="AB99" i="1"/>
  <c r="I126" i="1"/>
  <c r="AK36" i="1"/>
  <c r="AM37" i="1"/>
  <c r="J27" i="3"/>
  <c r="K26" i="3"/>
  <c r="N24" i="3"/>
  <c r="L25" i="3"/>
  <c r="M25" i="3"/>
  <c r="O120" i="1"/>
  <c r="I132" i="1"/>
  <c r="U108" i="1"/>
  <c r="Z105" i="1"/>
  <c r="AB105" i="1"/>
  <c r="W106" i="1"/>
  <c r="U112" i="1"/>
  <c r="AL38" i="1"/>
  <c r="V112" i="1"/>
  <c r="AM38" i="1"/>
  <c r="T112" i="1"/>
  <c r="AK38" i="1"/>
  <c r="AK37" i="1"/>
  <c r="D148" i="1"/>
  <c r="C148" i="1"/>
  <c r="B152" i="1"/>
  <c r="B148" i="1"/>
  <c r="E146" i="1"/>
  <c r="J136" i="1"/>
  <c r="I136" i="1"/>
  <c r="H136" i="1"/>
  <c r="K134" i="1"/>
  <c r="L126" i="1"/>
  <c r="O12" i="1"/>
  <c r="O15" i="1"/>
  <c r="AD99" i="1"/>
  <c r="O16" i="1"/>
  <c r="R114" i="1"/>
  <c r="S118" i="1"/>
  <c r="R118" i="1"/>
  <c r="Q118" i="1"/>
  <c r="T116" i="1"/>
  <c r="M130" i="1"/>
  <c r="L130" i="1"/>
  <c r="K130" i="1"/>
  <c r="N128" i="1"/>
  <c r="G142" i="1"/>
  <c r="F142" i="1"/>
  <c r="E142" i="1"/>
  <c r="H140" i="1"/>
  <c r="AL37" i="1"/>
  <c r="C144" i="1"/>
  <c r="F138" i="1"/>
  <c r="P124" i="1"/>
  <c r="O124" i="1"/>
  <c r="N124" i="1"/>
  <c r="Q122" i="1"/>
  <c r="L26" i="3"/>
  <c r="M26" i="3"/>
  <c r="N25" i="3"/>
  <c r="J28" i="3"/>
  <c r="K27" i="3"/>
  <c r="F144" i="1"/>
  <c r="U118" i="1"/>
  <c r="AL39" i="1"/>
  <c r="V118" i="1"/>
  <c r="Y118" i="1"/>
  <c r="T118" i="1"/>
  <c r="W112" i="1"/>
  <c r="M136" i="1"/>
  <c r="L136" i="1"/>
  <c r="K136" i="1"/>
  <c r="N134" i="1"/>
  <c r="Y112" i="1"/>
  <c r="O126" i="1"/>
  <c r="L132" i="1"/>
  <c r="R120" i="1"/>
  <c r="I138" i="1"/>
  <c r="C150" i="1"/>
  <c r="U114" i="1"/>
  <c r="Z111" i="1"/>
  <c r="AB111" i="1"/>
  <c r="X112" i="1"/>
  <c r="P12" i="1"/>
  <c r="AD105" i="1"/>
  <c r="P16" i="1"/>
  <c r="P15" i="1"/>
  <c r="S124" i="1"/>
  <c r="R124" i="1"/>
  <c r="T122" i="1"/>
  <c r="Q124" i="1"/>
  <c r="P130" i="1"/>
  <c r="O130" i="1"/>
  <c r="Q128" i="1"/>
  <c r="N130" i="1"/>
  <c r="G148" i="1"/>
  <c r="F148" i="1"/>
  <c r="H146" i="1"/>
  <c r="E148" i="1"/>
  <c r="J142" i="1"/>
  <c r="I142" i="1"/>
  <c r="K140" i="1"/>
  <c r="H142" i="1"/>
  <c r="D154" i="1"/>
  <c r="C154" i="1"/>
  <c r="E152" i="1"/>
  <c r="B154" i="1"/>
  <c r="B158" i="1"/>
  <c r="N26" i="3"/>
  <c r="R126" i="1"/>
  <c r="L27" i="3"/>
  <c r="M27" i="3"/>
  <c r="K28" i="3"/>
  <c r="J29" i="3"/>
  <c r="AM39" i="1"/>
  <c r="K142" i="1"/>
  <c r="L142" i="1"/>
  <c r="M142" i="1"/>
  <c r="N140" i="1"/>
  <c r="L138" i="1"/>
  <c r="U120" i="1"/>
  <c r="W118" i="1"/>
  <c r="AK39" i="1"/>
  <c r="B160" i="1"/>
  <c r="C160" i="1"/>
  <c r="E158" i="1"/>
  <c r="D160" i="1"/>
  <c r="B164" i="1"/>
  <c r="V124" i="1"/>
  <c r="Y124" i="1"/>
  <c r="U124" i="1"/>
  <c r="AL40" i="1"/>
  <c r="T124" i="1"/>
  <c r="AK40" i="1"/>
  <c r="AD111" i="1"/>
  <c r="Q16" i="1"/>
  <c r="Q15" i="1"/>
  <c r="Q12" i="1"/>
  <c r="Q130" i="1"/>
  <c r="R130" i="1"/>
  <c r="S130" i="1"/>
  <c r="T128" i="1"/>
  <c r="C156" i="1"/>
  <c r="F150" i="1"/>
  <c r="X118" i="1"/>
  <c r="E154" i="1"/>
  <c r="F154" i="1"/>
  <c r="G154" i="1"/>
  <c r="H152" i="1"/>
  <c r="I144" i="1"/>
  <c r="H148" i="1"/>
  <c r="I148" i="1"/>
  <c r="J148" i="1"/>
  <c r="K146" i="1"/>
  <c r="O132" i="1"/>
  <c r="N136" i="1"/>
  <c r="O136" i="1"/>
  <c r="Q134" i="1"/>
  <c r="P136" i="1"/>
  <c r="Z117" i="1"/>
  <c r="AB117" i="1"/>
  <c r="R15" i="1"/>
  <c r="N27" i="3"/>
  <c r="L28" i="3"/>
  <c r="M28" i="3"/>
  <c r="J30" i="3"/>
  <c r="K29" i="3"/>
  <c r="X124" i="1"/>
  <c r="U130" i="1"/>
  <c r="T130" i="1"/>
  <c r="V130" i="1"/>
  <c r="Y130" i="1"/>
  <c r="C166" i="1"/>
  <c r="B166" i="1"/>
  <c r="B170" i="1"/>
  <c r="E164" i="1"/>
  <c r="D166" i="1"/>
  <c r="L148" i="1"/>
  <c r="K148" i="1"/>
  <c r="N146" i="1"/>
  <c r="M148" i="1"/>
  <c r="L144" i="1"/>
  <c r="AM40" i="1"/>
  <c r="R136" i="1"/>
  <c r="Q136" i="1"/>
  <c r="T134" i="1"/>
  <c r="S136" i="1"/>
  <c r="F156" i="1"/>
  <c r="U126" i="1"/>
  <c r="Z123" i="1"/>
  <c r="F160" i="1"/>
  <c r="E160" i="1"/>
  <c r="G160" i="1"/>
  <c r="H158" i="1"/>
  <c r="C162" i="1"/>
  <c r="O138" i="1"/>
  <c r="I150" i="1"/>
  <c r="I154" i="1"/>
  <c r="H154" i="1"/>
  <c r="K152" i="1"/>
  <c r="J154" i="1"/>
  <c r="R132" i="1"/>
  <c r="W124" i="1"/>
  <c r="O142" i="1"/>
  <c r="N142" i="1"/>
  <c r="Q140" i="1"/>
  <c r="P142" i="1"/>
  <c r="B172" i="1"/>
  <c r="D172" i="1"/>
  <c r="C172" i="1"/>
  <c r="R12" i="1"/>
  <c r="E9" i="1"/>
  <c r="AB123" i="1"/>
  <c r="AD117" i="1"/>
  <c r="R16" i="1"/>
  <c r="N28" i="3"/>
  <c r="L150" i="1"/>
  <c r="L29" i="3"/>
  <c r="M29" i="3"/>
  <c r="K30" i="3"/>
  <c r="J31" i="3"/>
  <c r="I156" i="1"/>
  <c r="P148" i="1"/>
  <c r="O148" i="1"/>
  <c r="N148" i="1"/>
  <c r="Q146" i="1"/>
  <c r="G166" i="1"/>
  <c r="F166" i="1"/>
  <c r="E166" i="1"/>
  <c r="H164" i="1"/>
  <c r="J160" i="1"/>
  <c r="I160" i="1"/>
  <c r="H160" i="1"/>
  <c r="K158" i="1"/>
  <c r="U136" i="1"/>
  <c r="AL42" i="1"/>
  <c r="T136" i="1"/>
  <c r="V136" i="1"/>
  <c r="AM42" i="1"/>
  <c r="U132" i="1"/>
  <c r="Z129" i="1"/>
  <c r="AB129" i="1"/>
  <c r="W130" i="1"/>
  <c r="AM41" i="1"/>
  <c r="O144" i="1"/>
  <c r="S15" i="1"/>
  <c r="S12" i="1"/>
  <c r="AD123" i="1"/>
  <c r="S16" i="1"/>
  <c r="R138" i="1"/>
  <c r="C168" i="1"/>
  <c r="X130" i="1"/>
  <c r="AL41" i="1"/>
  <c r="S142" i="1"/>
  <c r="R142" i="1"/>
  <c r="Q142" i="1"/>
  <c r="T140" i="1"/>
  <c r="B176" i="1"/>
  <c r="E170" i="1"/>
  <c r="AK41" i="1"/>
  <c r="M154" i="1"/>
  <c r="L154" i="1"/>
  <c r="K154" i="1"/>
  <c r="N152" i="1"/>
  <c r="F162" i="1"/>
  <c r="F172" i="1"/>
  <c r="G172" i="1"/>
  <c r="E172" i="1"/>
  <c r="N29" i="3"/>
  <c r="L30" i="3"/>
  <c r="O30" i="3"/>
  <c r="K31" i="3"/>
  <c r="J32" i="3"/>
  <c r="M30" i="3"/>
  <c r="N30" i="3"/>
  <c r="Y136" i="1"/>
  <c r="U142" i="1"/>
  <c r="AL43" i="1"/>
  <c r="V142" i="1"/>
  <c r="Y142" i="1"/>
  <c r="T142" i="1"/>
  <c r="U138" i="1"/>
  <c r="Z135" i="1"/>
  <c r="AB135" i="1"/>
  <c r="X136" i="1"/>
  <c r="F168" i="1"/>
  <c r="O150" i="1"/>
  <c r="P154" i="1"/>
  <c r="N154" i="1"/>
  <c r="O154" i="1"/>
  <c r="Q152" i="1"/>
  <c r="C174" i="1"/>
  <c r="T15" i="1"/>
  <c r="T12" i="1"/>
  <c r="AD129" i="1"/>
  <c r="T16" i="1"/>
  <c r="M160" i="1"/>
  <c r="K160" i="1"/>
  <c r="L160" i="1"/>
  <c r="N158" i="1"/>
  <c r="D178" i="1"/>
  <c r="B178" i="1"/>
  <c r="C178" i="1"/>
  <c r="E176" i="1"/>
  <c r="B182" i="1"/>
  <c r="AK42" i="1"/>
  <c r="W136" i="1"/>
  <c r="L156" i="1"/>
  <c r="H170" i="1"/>
  <c r="R144" i="1"/>
  <c r="I162" i="1"/>
  <c r="J166" i="1"/>
  <c r="H166" i="1"/>
  <c r="I166" i="1"/>
  <c r="K164" i="1"/>
  <c r="S148" i="1"/>
  <c r="Q148" i="1"/>
  <c r="R148" i="1"/>
  <c r="T146" i="1"/>
  <c r="J172" i="1"/>
  <c r="I172" i="1"/>
  <c r="H172" i="1"/>
  <c r="X142" i="1"/>
  <c r="AM43" i="1"/>
  <c r="J33" i="3"/>
  <c r="K32" i="3"/>
  <c r="M32" i="3"/>
  <c r="L31" i="3"/>
  <c r="M31" i="3"/>
  <c r="B184" i="1"/>
  <c r="D184" i="1"/>
  <c r="B188" i="1"/>
  <c r="E182" i="1"/>
  <c r="C184" i="1"/>
  <c r="U15" i="1"/>
  <c r="U12" i="1"/>
  <c r="AD135" i="1"/>
  <c r="U16" i="1"/>
  <c r="V148" i="1"/>
  <c r="AM44" i="1"/>
  <c r="T148" i="1"/>
  <c r="AK44" i="1"/>
  <c r="U148" i="1"/>
  <c r="K166" i="1"/>
  <c r="M166" i="1"/>
  <c r="N164" i="1"/>
  <c r="L166" i="1"/>
  <c r="K170" i="1"/>
  <c r="E178" i="1"/>
  <c r="G178" i="1"/>
  <c r="H176" i="1"/>
  <c r="F178" i="1"/>
  <c r="N160" i="1"/>
  <c r="P160" i="1"/>
  <c r="Q158" i="1"/>
  <c r="O160" i="1"/>
  <c r="Q154" i="1"/>
  <c r="S154" i="1"/>
  <c r="R154" i="1"/>
  <c r="T152" i="1"/>
  <c r="U144" i="1"/>
  <c r="Z141" i="1"/>
  <c r="AB141" i="1"/>
  <c r="AK43" i="1"/>
  <c r="W142" i="1"/>
  <c r="R150" i="1"/>
  <c r="I168" i="1"/>
  <c r="F174" i="1"/>
  <c r="C180" i="1"/>
  <c r="L162" i="1"/>
  <c r="O156" i="1"/>
  <c r="M172" i="1"/>
  <c r="L172" i="1"/>
  <c r="K172" i="1"/>
  <c r="W148" i="1"/>
  <c r="K33" i="3"/>
  <c r="M33" i="3"/>
  <c r="J34" i="3"/>
  <c r="N31" i="3"/>
  <c r="L32" i="3"/>
  <c r="N32" i="3"/>
  <c r="Y148" i="1"/>
  <c r="L168" i="1"/>
  <c r="I174" i="1"/>
  <c r="N170" i="1"/>
  <c r="AL44" i="1"/>
  <c r="X148" i="1"/>
  <c r="U154" i="1"/>
  <c r="X154" i="1"/>
  <c r="V154" i="1"/>
  <c r="Y154" i="1"/>
  <c r="T154" i="1"/>
  <c r="W154" i="1"/>
  <c r="O162" i="1"/>
  <c r="F180" i="1"/>
  <c r="O166" i="1"/>
  <c r="N166" i="1"/>
  <c r="P166" i="1"/>
  <c r="Q164" i="1"/>
  <c r="U150" i="1"/>
  <c r="Z147" i="1"/>
  <c r="AB147" i="1"/>
  <c r="F184" i="1"/>
  <c r="E184" i="1"/>
  <c r="G184" i="1"/>
  <c r="H182" i="1"/>
  <c r="I178" i="1"/>
  <c r="H178" i="1"/>
  <c r="J178" i="1"/>
  <c r="K176" i="1"/>
  <c r="AD141" i="1"/>
  <c r="V16" i="1"/>
  <c r="V12" i="1"/>
  <c r="V15" i="1"/>
  <c r="C186" i="1"/>
  <c r="R156" i="1"/>
  <c r="R160" i="1"/>
  <c r="Q160" i="1"/>
  <c r="S160" i="1"/>
  <c r="T158" i="1"/>
  <c r="C190" i="1"/>
  <c r="B190" i="1"/>
  <c r="D190" i="1"/>
  <c r="B194" i="1"/>
  <c r="E188" i="1"/>
  <c r="N172" i="1"/>
  <c r="O172" i="1"/>
  <c r="P172" i="1"/>
  <c r="AL45" i="1"/>
  <c r="K34" i="3"/>
  <c r="J35" i="3"/>
  <c r="L33" i="3"/>
  <c r="N33" i="3"/>
  <c r="S166" i="1"/>
  <c r="R166" i="1"/>
  <c r="Q166" i="1"/>
  <c r="T164" i="1"/>
  <c r="AM45" i="1"/>
  <c r="L174" i="1"/>
  <c r="C192" i="1"/>
  <c r="R162" i="1"/>
  <c r="I180" i="1"/>
  <c r="O168" i="1"/>
  <c r="D196" i="1"/>
  <c r="C196" i="1"/>
  <c r="B200" i="1"/>
  <c r="B196" i="1"/>
  <c r="E194" i="1"/>
  <c r="U160" i="1"/>
  <c r="X160" i="1"/>
  <c r="T160" i="1"/>
  <c r="AK46" i="1"/>
  <c r="V160" i="1"/>
  <c r="AM46" i="1"/>
  <c r="M178" i="1"/>
  <c r="L178" i="1"/>
  <c r="K178" i="1"/>
  <c r="N176" i="1"/>
  <c r="F186" i="1"/>
  <c r="G190" i="1"/>
  <c r="F190" i="1"/>
  <c r="E190" i="1"/>
  <c r="H188" i="1"/>
  <c r="J184" i="1"/>
  <c r="I184" i="1"/>
  <c r="H184" i="1"/>
  <c r="K182" i="1"/>
  <c r="W15" i="1"/>
  <c r="AD147" i="1"/>
  <c r="W16" i="1"/>
  <c r="W12" i="1"/>
  <c r="F9" i="1"/>
  <c r="U156" i="1"/>
  <c r="Z153" i="1"/>
  <c r="AB153" i="1"/>
  <c r="AK45" i="1"/>
  <c r="Q170" i="1"/>
  <c r="R172" i="1"/>
  <c r="Q172" i="1"/>
  <c r="S172" i="1"/>
  <c r="AL46" i="1"/>
  <c r="W160" i="1"/>
  <c r="J36" i="3"/>
  <c r="K35" i="3"/>
  <c r="M35" i="3"/>
  <c r="L34" i="3"/>
  <c r="M34" i="3"/>
  <c r="M184" i="1"/>
  <c r="L184" i="1"/>
  <c r="N182" i="1"/>
  <c r="K184" i="1"/>
  <c r="U166" i="1"/>
  <c r="AL47" i="1"/>
  <c r="V166" i="1"/>
  <c r="Y166" i="1"/>
  <c r="T166" i="1"/>
  <c r="AK47" i="1"/>
  <c r="I186" i="1"/>
  <c r="F192" i="1"/>
  <c r="P178" i="1"/>
  <c r="O178" i="1"/>
  <c r="Q176" i="1"/>
  <c r="N178" i="1"/>
  <c r="T170" i="1"/>
  <c r="Y160" i="1"/>
  <c r="L180" i="1"/>
  <c r="D202" i="1"/>
  <c r="C202" i="1"/>
  <c r="E200" i="1"/>
  <c r="B206" i="1"/>
  <c r="B202" i="1"/>
  <c r="R168" i="1"/>
  <c r="G196" i="1"/>
  <c r="F196" i="1"/>
  <c r="H194" i="1"/>
  <c r="E196" i="1"/>
  <c r="O174" i="1"/>
  <c r="AD153" i="1"/>
  <c r="X16" i="1"/>
  <c r="X12" i="1"/>
  <c r="X15" i="1"/>
  <c r="J190" i="1"/>
  <c r="I190" i="1"/>
  <c r="K188" i="1"/>
  <c r="H190" i="1"/>
  <c r="U162" i="1"/>
  <c r="Z159" i="1"/>
  <c r="AB159" i="1"/>
  <c r="C198" i="1"/>
  <c r="V172" i="1"/>
  <c r="U172" i="1"/>
  <c r="T172" i="1"/>
  <c r="AM47" i="1"/>
  <c r="N34" i="3"/>
  <c r="J37" i="3"/>
  <c r="K36" i="3"/>
  <c r="L35" i="3"/>
  <c r="N35" i="3"/>
  <c r="I192" i="1"/>
  <c r="F198" i="1"/>
  <c r="X166" i="1"/>
  <c r="H196" i="1"/>
  <c r="I196" i="1"/>
  <c r="K194" i="1"/>
  <c r="J196" i="1"/>
  <c r="C204" i="1"/>
  <c r="O180" i="1"/>
  <c r="L186" i="1"/>
  <c r="B208" i="1"/>
  <c r="C208" i="1"/>
  <c r="D208" i="1"/>
  <c r="B212" i="1"/>
  <c r="E206" i="1"/>
  <c r="Q178" i="1"/>
  <c r="R178" i="1"/>
  <c r="S178" i="1"/>
  <c r="T176" i="1"/>
  <c r="U168" i="1"/>
  <c r="Z165" i="1"/>
  <c r="N184" i="1"/>
  <c r="O184" i="1"/>
  <c r="P184" i="1"/>
  <c r="Q182" i="1"/>
  <c r="Y12" i="1"/>
  <c r="Y15" i="1"/>
  <c r="AD159" i="1"/>
  <c r="Y16" i="1"/>
  <c r="E202" i="1"/>
  <c r="F202" i="1"/>
  <c r="G202" i="1"/>
  <c r="H200" i="1"/>
  <c r="Y172" i="1"/>
  <c r="W172" i="1"/>
  <c r="W166" i="1"/>
  <c r="K190" i="1"/>
  <c r="L190" i="1"/>
  <c r="M190" i="1"/>
  <c r="N188" i="1"/>
  <c r="R174" i="1"/>
  <c r="AB165" i="1"/>
  <c r="Z15" i="1"/>
  <c r="Z12" i="1"/>
  <c r="AD27" i="1"/>
  <c r="C16" i="1"/>
  <c r="K37" i="3"/>
  <c r="J38" i="3"/>
  <c r="L36" i="3"/>
  <c r="M36" i="3"/>
  <c r="L192" i="1"/>
  <c r="R180" i="1"/>
  <c r="AK48" i="1"/>
  <c r="O190" i="1"/>
  <c r="N190" i="1"/>
  <c r="Q188" i="1"/>
  <c r="P190" i="1"/>
  <c r="U178" i="1"/>
  <c r="X178" i="1"/>
  <c r="V178" i="1"/>
  <c r="Y178" i="1"/>
  <c r="T178" i="1"/>
  <c r="F208" i="1"/>
  <c r="E208" i="1"/>
  <c r="H206" i="1"/>
  <c r="G208" i="1"/>
  <c r="L196" i="1"/>
  <c r="K196" i="1"/>
  <c r="N194" i="1"/>
  <c r="M196" i="1"/>
  <c r="AD165" i="1"/>
  <c r="Z16" i="1"/>
  <c r="F204" i="1"/>
  <c r="O186" i="1"/>
  <c r="C214" i="1"/>
  <c r="B214" i="1"/>
  <c r="B218" i="1"/>
  <c r="E212" i="1"/>
  <c r="D214" i="1"/>
  <c r="I198" i="1"/>
  <c r="U174" i="1"/>
  <c r="Z171" i="1"/>
  <c r="AB171" i="1"/>
  <c r="AL48" i="1"/>
  <c r="I202" i="1"/>
  <c r="H202" i="1"/>
  <c r="K200" i="1"/>
  <c r="J202" i="1"/>
  <c r="X172" i="1"/>
  <c r="R184" i="1"/>
  <c r="Q184" i="1"/>
  <c r="T182" i="1"/>
  <c r="S184" i="1"/>
  <c r="C210" i="1"/>
  <c r="AM48" i="1"/>
  <c r="AL49" i="1"/>
  <c r="N36" i="3"/>
  <c r="K38" i="3"/>
  <c r="J39" i="3"/>
  <c r="L37" i="3"/>
  <c r="O37" i="3"/>
  <c r="M37" i="3"/>
  <c r="AM49" i="1"/>
  <c r="G214" i="1"/>
  <c r="F214" i="1"/>
  <c r="E214" i="1"/>
  <c r="H212" i="1"/>
  <c r="J208" i="1"/>
  <c r="I208" i="1"/>
  <c r="H208" i="1"/>
  <c r="K206" i="1"/>
  <c r="O192" i="1"/>
  <c r="U184" i="1"/>
  <c r="AL50" i="1"/>
  <c r="V184" i="1"/>
  <c r="Y184" i="1"/>
  <c r="T184" i="1"/>
  <c r="AK50" i="1"/>
  <c r="M202" i="1"/>
  <c r="L202" i="1"/>
  <c r="K202" i="1"/>
  <c r="N200" i="1"/>
  <c r="AA15" i="1"/>
  <c r="AD171" i="1"/>
  <c r="AA16" i="1"/>
  <c r="AA12" i="1"/>
  <c r="G9" i="1"/>
  <c r="F10" i="1"/>
  <c r="D220" i="1"/>
  <c r="C220" i="1"/>
  <c r="B220" i="1"/>
  <c r="B224" i="1"/>
  <c r="E218" i="1"/>
  <c r="P196" i="1"/>
  <c r="O196" i="1"/>
  <c r="N196" i="1"/>
  <c r="Q194" i="1"/>
  <c r="F210" i="1"/>
  <c r="U180" i="1"/>
  <c r="Z177" i="1"/>
  <c r="W178" i="1"/>
  <c r="AK49" i="1"/>
  <c r="S190" i="1"/>
  <c r="R190" i="1"/>
  <c r="Q190" i="1"/>
  <c r="T188" i="1"/>
  <c r="R186" i="1"/>
  <c r="I204" i="1"/>
  <c r="C216" i="1"/>
  <c r="L198" i="1"/>
  <c r="AB177" i="1"/>
  <c r="AB15" i="1"/>
  <c r="AB12" i="1"/>
  <c r="N37" i="3"/>
  <c r="L38" i="3"/>
  <c r="M38" i="3"/>
  <c r="K39" i="3"/>
  <c r="M39" i="3"/>
  <c r="J40" i="3"/>
  <c r="M208" i="1"/>
  <c r="K208" i="1"/>
  <c r="L208" i="1"/>
  <c r="N206" i="1"/>
  <c r="S196" i="1"/>
  <c r="Q196" i="1"/>
  <c r="R196" i="1"/>
  <c r="T194" i="1"/>
  <c r="G220" i="1"/>
  <c r="E220" i="1"/>
  <c r="H218" i="1"/>
  <c r="F220" i="1"/>
  <c r="P202" i="1"/>
  <c r="N202" i="1"/>
  <c r="Q200" i="1"/>
  <c r="O202" i="1"/>
  <c r="J214" i="1"/>
  <c r="H214" i="1"/>
  <c r="I214" i="1"/>
  <c r="K212" i="1"/>
  <c r="U190" i="1"/>
  <c r="X190" i="1"/>
  <c r="V190" i="1"/>
  <c r="Y190" i="1"/>
  <c r="T190" i="1"/>
  <c r="D226" i="1"/>
  <c r="B226" i="1"/>
  <c r="E224" i="1"/>
  <c r="C226" i="1"/>
  <c r="B230" i="1"/>
  <c r="U186" i="1"/>
  <c r="Z183" i="1"/>
  <c r="AB183" i="1"/>
  <c r="I210" i="1"/>
  <c r="F216" i="1"/>
  <c r="AM50" i="1"/>
  <c r="X184" i="1"/>
  <c r="R192" i="1"/>
  <c r="AD177" i="1"/>
  <c r="AB16" i="1"/>
  <c r="C222" i="1"/>
  <c r="O198" i="1"/>
  <c r="L204" i="1"/>
  <c r="W184" i="1"/>
  <c r="AL51" i="1"/>
  <c r="U192" i="1"/>
  <c r="N38" i="3"/>
  <c r="AM51" i="1"/>
  <c r="L39" i="3"/>
  <c r="N39" i="3"/>
  <c r="J41" i="3"/>
  <c r="K40" i="3"/>
  <c r="K214" i="1"/>
  <c r="N212" i="1"/>
  <c r="M214" i="1"/>
  <c r="L214" i="1"/>
  <c r="O204" i="1"/>
  <c r="V196" i="1"/>
  <c r="Y196" i="1"/>
  <c r="T196" i="1"/>
  <c r="AK52" i="1"/>
  <c r="U196" i="1"/>
  <c r="X196" i="1"/>
  <c r="N208" i="1"/>
  <c r="P208" i="1"/>
  <c r="Q206" i="1"/>
  <c r="O208" i="1"/>
  <c r="AC12" i="1"/>
  <c r="AC15" i="1"/>
  <c r="AD183" i="1"/>
  <c r="AC16" i="1"/>
  <c r="C228" i="1"/>
  <c r="I216" i="1"/>
  <c r="W190" i="1"/>
  <c r="H220" i="1"/>
  <c r="J220" i="1"/>
  <c r="K218" i="1"/>
  <c r="I220" i="1"/>
  <c r="Q202" i="1"/>
  <c r="S202" i="1"/>
  <c r="T200" i="1"/>
  <c r="R202" i="1"/>
  <c r="E226" i="1"/>
  <c r="G226" i="1"/>
  <c r="H224" i="1"/>
  <c r="F226" i="1"/>
  <c r="C232" i="1"/>
  <c r="B232" i="1"/>
  <c r="D232" i="1"/>
  <c r="B236" i="1"/>
  <c r="E230" i="1"/>
  <c r="F222" i="1"/>
  <c r="R198" i="1"/>
  <c r="L210" i="1"/>
  <c r="AK51" i="1"/>
  <c r="Z189" i="1"/>
  <c r="AB189" i="1"/>
  <c r="AD15" i="1"/>
  <c r="AM52" i="1"/>
  <c r="W196" i="1"/>
  <c r="J42" i="3"/>
  <c r="K41" i="3"/>
  <c r="M40" i="3"/>
  <c r="L40" i="3"/>
  <c r="B238" i="1"/>
  <c r="D238" i="1"/>
  <c r="B242" i="1"/>
  <c r="E236" i="1"/>
  <c r="C238" i="1"/>
  <c r="I226" i="1"/>
  <c r="H226" i="1"/>
  <c r="J226" i="1"/>
  <c r="K224" i="1"/>
  <c r="O210" i="1"/>
  <c r="U202" i="1"/>
  <c r="X202" i="1"/>
  <c r="T202" i="1"/>
  <c r="AK53" i="1"/>
  <c r="V202" i="1"/>
  <c r="AM53" i="1"/>
  <c r="R208" i="1"/>
  <c r="Q208" i="1"/>
  <c r="S208" i="1"/>
  <c r="T206" i="1"/>
  <c r="U198" i="1"/>
  <c r="Z195" i="1"/>
  <c r="AB195" i="1"/>
  <c r="O214" i="1"/>
  <c r="N214" i="1"/>
  <c r="P214" i="1"/>
  <c r="Q212" i="1"/>
  <c r="C234" i="1"/>
  <c r="F228" i="1"/>
  <c r="AL52" i="1"/>
  <c r="L220" i="1"/>
  <c r="K220" i="1"/>
  <c r="M220" i="1"/>
  <c r="N218" i="1"/>
  <c r="E232" i="1"/>
  <c r="G232" i="1"/>
  <c r="H230" i="1"/>
  <c r="F232" i="1"/>
  <c r="R204" i="1"/>
  <c r="I222" i="1"/>
  <c r="W202" i="1"/>
  <c r="L216" i="1"/>
  <c r="AD189" i="1"/>
  <c r="AD16" i="1"/>
  <c r="AD12" i="1"/>
  <c r="AL53" i="1"/>
  <c r="L41" i="3"/>
  <c r="M41" i="3"/>
  <c r="N40" i="3"/>
  <c r="K42" i="3"/>
  <c r="J43" i="3"/>
  <c r="F234" i="1"/>
  <c r="AE12" i="1"/>
  <c r="H9" i="1"/>
  <c r="AE15" i="1"/>
  <c r="AD195" i="1"/>
  <c r="AE16" i="1"/>
  <c r="F238" i="1"/>
  <c r="G238" i="1"/>
  <c r="E238" i="1"/>
  <c r="H236" i="1"/>
  <c r="U208" i="1"/>
  <c r="X208" i="1"/>
  <c r="V208" i="1"/>
  <c r="T208" i="1"/>
  <c r="I228" i="1"/>
  <c r="C244" i="1"/>
  <c r="D244" i="1"/>
  <c r="B244" i="1"/>
  <c r="B248" i="1"/>
  <c r="E242" i="1"/>
  <c r="I232" i="1"/>
  <c r="J232" i="1"/>
  <c r="H232" i="1"/>
  <c r="K230" i="1"/>
  <c r="O216" i="1"/>
  <c r="U204" i="1"/>
  <c r="Z201" i="1"/>
  <c r="AB201" i="1"/>
  <c r="S214" i="1"/>
  <c r="R214" i="1"/>
  <c r="Q214" i="1"/>
  <c r="T212" i="1"/>
  <c r="L222" i="1"/>
  <c r="P220" i="1"/>
  <c r="O220" i="1"/>
  <c r="N220" i="1"/>
  <c r="Q218" i="1"/>
  <c r="Y202" i="1"/>
  <c r="R210" i="1"/>
  <c r="M226" i="1"/>
  <c r="L226" i="1"/>
  <c r="N224" i="1"/>
  <c r="K226" i="1"/>
  <c r="C240" i="1"/>
  <c r="N41" i="3"/>
  <c r="R216" i="1"/>
  <c r="AL54" i="1"/>
  <c r="L42" i="3"/>
  <c r="M42" i="3"/>
  <c r="K43" i="3"/>
  <c r="M43" i="3"/>
  <c r="J44" i="3"/>
  <c r="L228" i="1"/>
  <c r="U214" i="1"/>
  <c r="V214" i="1"/>
  <c r="Y214" i="1"/>
  <c r="T214" i="1"/>
  <c r="W208" i="1"/>
  <c r="AK54" i="1"/>
  <c r="P226" i="1"/>
  <c r="N226" i="1"/>
  <c r="Q224" i="1"/>
  <c r="O226" i="1"/>
  <c r="S220" i="1"/>
  <c r="T218" i="1"/>
  <c r="R220" i="1"/>
  <c r="Q220" i="1"/>
  <c r="AF15" i="1"/>
  <c r="AF12" i="1"/>
  <c r="AD201" i="1"/>
  <c r="AF16" i="1"/>
  <c r="I234" i="1"/>
  <c r="U210" i="1"/>
  <c r="Z207" i="1"/>
  <c r="AB207" i="1"/>
  <c r="F240" i="1"/>
  <c r="D250" i="1"/>
  <c r="B250" i="1"/>
  <c r="E248" i="1"/>
  <c r="B254" i="1"/>
  <c r="C250" i="1"/>
  <c r="AM54" i="1"/>
  <c r="Y208" i="1"/>
  <c r="O222" i="1"/>
  <c r="M232" i="1"/>
  <c r="K232" i="1"/>
  <c r="N230" i="1"/>
  <c r="L232" i="1"/>
  <c r="G244" i="1"/>
  <c r="E244" i="1"/>
  <c r="H242" i="1"/>
  <c r="F244" i="1"/>
  <c r="C246" i="1"/>
  <c r="J238" i="1"/>
  <c r="H238" i="1"/>
  <c r="I238" i="1"/>
  <c r="K236" i="1"/>
  <c r="O228" i="1"/>
  <c r="L234" i="1"/>
  <c r="F246" i="1"/>
  <c r="K44" i="3"/>
  <c r="J45" i="3"/>
  <c r="N42" i="3"/>
  <c r="L43" i="3"/>
  <c r="N43" i="3"/>
  <c r="AM55" i="1"/>
  <c r="V220" i="1"/>
  <c r="AM56" i="1"/>
  <c r="U220" i="1"/>
  <c r="T220" i="1"/>
  <c r="AK56" i="1"/>
  <c r="U216" i="1"/>
  <c r="Z213" i="1"/>
  <c r="AB213" i="1"/>
  <c r="W214" i="1"/>
  <c r="I240" i="1"/>
  <c r="C252" i="1"/>
  <c r="R222" i="1"/>
  <c r="X214" i="1"/>
  <c r="AL55" i="1"/>
  <c r="L238" i="1"/>
  <c r="M238" i="1"/>
  <c r="N236" i="1"/>
  <c r="K238" i="1"/>
  <c r="I244" i="1"/>
  <c r="J244" i="1"/>
  <c r="H244" i="1"/>
  <c r="K242" i="1"/>
  <c r="O232" i="1"/>
  <c r="P232" i="1"/>
  <c r="N232" i="1"/>
  <c r="Q230" i="1"/>
  <c r="C256" i="1"/>
  <c r="D256" i="1"/>
  <c r="B256" i="1"/>
  <c r="B260" i="1"/>
  <c r="E254" i="1"/>
  <c r="AD207" i="1"/>
  <c r="AG16" i="1"/>
  <c r="AG12" i="1"/>
  <c r="AG15" i="1"/>
  <c r="F250" i="1"/>
  <c r="G250" i="1"/>
  <c r="E250" i="1"/>
  <c r="H248" i="1"/>
  <c r="AK55" i="1"/>
  <c r="R226" i="1"/>
  <c r="S226" i="1"/>
  <c r="Q226" i="1"/>
  <c r="T224" i="1"/>
  <c r="M44" i="3"/>
  <c r="L44" i="3"/>
  <c r="O44" i="3"/>
  <c r="J46" i="3"/>
  <c r="K45" i="3"/>
  <c r="W220" i="1"/>
  <c r="L240" i="1"/>
  <c r="H250" i="1"/>
  <c r="J250" i="1"/>
  <c r="I250" i="1"/>
  <c r="K248" i="1"/>
  <c r="U222" i="1"/>
  <c r="Z219" i="1"/>
  <c r="AB219" i="1"/>
  <c r="X220" i="1"/>
  <c r="AL56" i="1"/>
  <c r="R228" i="1"/>
  <c r="D262" i="1"/>
  <c r="B262" i="1"/>
  <c r="C262" i="1"/>
  <c r="B266" i="1"/>
  <c r="E260" i="1"/>
  <c r="Q232" i="1"/>
  <c r="S232" i="1"/>
  <c r="R232" i="1"/>
  <c r="T230" i="1"/>
  <c r="K244" i="1"/>
  <c r="M244" i="1"/>
  <c r="L244" i="1"/>
  <c r="N242" i="1"/>
  <c r="U226" i="1"/>
  <c r="X226" i="1"/>
  <c r="T226" i="1"/>
  <c r="AK57" i="1"/>
  <c r="V226" i="1"/>
  <c r="Y226" i="1"/>
  <c r="Y220" i="1"/>
  <c r="C258" i="1"/>
  <c r="O234" i="1"/>
  <c r="N238" i="1"/>
  <c r="P238" i="1"/>
  <c r="O238" i="1"/>
  <c r="Q236" i="1"/>
  <c r="AH12" i="1"/>
  <c r="AH15" i="1"/>
  <c r="AD213" i="1"/>
  <c r="AH16" i="1"/>
  <c r="E256" i="1"/>
  <c r="G256" i="1"/>
  <c r="F256" i="1"/>
  <c r="H254" i="1"/>
  <c r="I246" i="1"/>
  <c r="F252" i="1"/>
  <c r="W226" i="1"/>
  <c r="O240" i="1"/>
  <c r="K46" i="3"/>
  <c r="J47" i="3"/>
  <c r="M45" i="3"/>
  <c r="L45" i="3"/>
  <c r="N44" i="3"/>
  <c r="AM57" i="1"/>
  <c r="I256" i="1"/>
  <c r="H256" i="1"/>
  <c r="K254" i="1"/>
  <c r="J256" i="1"/>
  <c r="O244" i="1"/>
  <c r="N244" i="1"/>
  <c r="P244" i="1"/>
  <c r="Q242" i="1"/>
  <c r="U232" i="1"/>
  <c r="AL58" i="1"/>
  <c r="T232" i="1"/>
  <c r="W232" i="1"/>
  <c r="V232" i="1"/>
  <c r="AM58" i="1"/>
  <c r="E262" i="1"/>
  <c r="G262" i="1"/>
  <c r="F262" i="1"/>
  <c r="H260" i="1"/>
  <c r="L250" i="1"/>
  <c r="K250" i="1"/>
  <c r="N248" i="1"/>
  <c r="M250" i="1"/>
  <c r="AL57" i="1"/>
  <c r="F258" i="1"/>
  <c r="U228" i="1"/>
  <c r="Z225" i="1"/>
  <c r="AB225" i="1"/>
  <c r="B268" i="1"/>
  <c r="D268" i="1"/>
  <c r="C268" i="1"/>
  <c r="E266" i="1"/>
  <c r="B272" i="1"/>
  <c r="AI15" i="1"/>
  <c r="AI12" i="1"/>
  <c r="AD219" i="1"/>
  <c r="AI16" i="1"/>
  <c r="R238" i="1"/>
  <c r="Q238" i="1"/>
  <c r="T236" i="1"/>
  <c r="S238" i="1"/>
  <c r="L246" i="1"/>
  <c r="R234" i="1"/>
  <c r="C264" i="1"/>
  <c r="I252" i="1"/>
  <c r="F264" i="1"/>
  <c r="N45" i="3"/>
  <c r="M46" i="3"/>
  <c r="K47" i="3"/>
  <c r="J48" i="3"/>
  <c r="L46" i="3"/>
  <c r="AK58" i="1"/>
  <c r="H262" i="1"/>
  <c r="J262" i="1"/>
  <c r="I262" i="1"/>
  <c r="K260" i="1"/>
  <c r="U238" i="1"/>
  <c r="X238" i="1"/>
  <c r="V238" i="1"/>
  <c r="AM59" i="1"/>
  <c r="T238" i="1"/>
  <c r="Y232" i="1"/>
  <c r="B274" i="1"/>
  <c r="D274" i="1"/>
  <c r="E272" i="1"/>
  <c r="B278" i="1"/>
  <c r="C274" i="1"/>
  <c r="C270" i="1"/>
  <c r="U234" i="1"/>
  <c r="Z231" i="1"/>
  <c r="AB231" i="1"/>
  <c r="X232" i="1"/>
  <c r="O246" i="1"/>
  <c r="L252" i="1"/>
  <c r="M256" i="1"/>
  <c r="K256" i="1"/>
  <c r="L256" i="1"/>
  <c r="N254" i="1"/>
  <c r="R240" i="1"/>
  <c r="E268" i="1"/>
  <c r="G268" i="1"/>
  <c r="F268" i="1"/>
  <c r="H266" i="1"/>
  <c r="AD225" i="1"/>
  <c r="AJ16" i="1"/>
  <c r="AJ15" i="1"/>
  <c r="AJ12" i="1"/>
  <c r="I9" i="1"/>
  <c r="P250" i="1"/>
  <c r="N250" i="1"/>
  <c r="O250" i="1"/>
  <c r="Q248" i="1"/>
  <c r="S244" i="1"/>
  <c r="Q244" i="1"/>
  <c r="R244" i="1"/>
  <c r="T242" i="1"/>
  <c r="I258" i="1"/>
  <c r="AL59" i="1"/>
  <c r="Y238" i="1"/>
  <c r="L47" i="3"/>
  <c r="M47" i="3"/>
  <c r="J49" i="3"/>
  <c r="K48" i="3"/>
  <c r="N46" i="3"/>
  <c r="AD231" i="1"/>
  <c r="AK16" i="1"/>
  <c r="AK12" i="1"/>
  <c r="AK15" i="1"/>
  <c r="U240" i="1"/>
  <c r="Z237" i="1"/>
  <c r="AB237" i="1"/>
  <c r="W238" i="1"/>
  <c r="AK59" i="1"/>
  <c r="L262" i="1"/>
  <c r="M262" i="1"/>
  <c r="N260" i="1"/>
  <c r="K262" i="1"/>
  <c r="R246" i="1"/>
  <c r="O252" i="1"/>
  <c r="F270" i="1"/>
  <c r="O256" i="1"/>
  <c r="P256" i="1"/>
  <c r="N256" i="1"/>
  <c r="Q254" i="1"/>
  <c r="C276" i="1"/>
  <c r="I268" i="1"/>
  <c r="J268" i="1"/>
  <c r="H268" i="1"/>
  <c r="K266" i="1"/>
  <c r="C280" i="1"/>
  <c r="D280" i="1"/>
  <c r="B280" i="1"/>
  <c r="B284" i="1"/>
  <c r="E278" i="1"/>
  <c r="V244" i="1"/>
  <c r="AM60" i="1"/>
  <c r="T244" i="1"/>
  <c r="AK60" i="1"/>
  <c r="U244" i="1"/>
  <c r="R250" i="1"/>
  <c r="Q250" i="1"/>
  <c r="T248" i="1"/>
  <c r="S250" i="1"/>
  <c r="L258" i="1"/>
  <c r="F274" i="1"/>
  <c r="G274" i="1"/>
  <c r="E274" i="1"/>
  <c r="H272" i="1"/>
  <c r="I264" i="1"/>
  <c r="L48" i="3"/>
  <c r="M48" i="3"/>
  <c r="N47" i="3"/>
  <c r="K49" i="3"/>
  <c r="J50" i="3"/>
  <c r="U246" i="1"/>
  <c r="W244" i="1"/>
  <c r="M268" i="1"/>
  <c r="L268" i="1"/>
  <c r="K268" i="1"/>
  <c r="N266" i="1"/>
  <c r="P262" i="1"/>
  <c r="O262" i="1"/>
  <c r="N262" i="1"/>
  <c r="Q260" i="1"/>
  <c r="AL60" i="1"/>
  <c r="U250" i="1"/>
  <c r="AL61" i="1"/>
  <c r="T250" i="1"/>
  <c r="AK61" i="1"/>
  <c r="V250" i="1"/>
  <c r="Y250" i="1"/>
  <c r="G280" i="1"/>
  <c r="F280" i="1"/>
  <c r="H278" i="1"/>
  <c r="E280" i="1"/>
  <c r="C282" i="1"/>
  <c r="I270" i="1"/>
  <c r="Y244" i="1"/>
  <c r="J274" i="1"/>
  <c r="I274" i="1"/>
  <c r="H274" i="1"/>
  <c r="K272" i="1"/>
  <c r="D286" i="1"/>
  <c r="C286" i="1"/>
  <c r="B286" i="1"/>
  <c r="E284" i="1"/>
  <c r="B290" i="1"/>
  <c r="O258" i="1"/>
  <c r="L264" i="1"/>
  <c r="F276" i="1"/>
  <c r="AD237" i="1"/>
  <c r="AL16" i="1"/>
  <c r="AL15" i="1"/>
  <c r="AL12" i="1"/>
  <c r="R252" i="1"/>
  <c r="S256" i="1"/>
  <c r="R256" i="1"/>
  <c r="T254" i="1"/>
  <c r="Q256" i="1"/>
  <c r="X244" i="1"/>
  <c r="Z243" i="1"/>
  <c r="AB243" i="1"/>
  <c r="AM15" i="1"/>
  <c r="N48" i="3"/>
  <c r="L49" i="3"/>
  <c r="M49" i="3"/>
  <c r="K50" i="3"/>
  <c r="J51" i="3"/>
  <c r="AM61" i="1"/>
  <c r="W250" i="1"/>
  <c r="U256" i="1"/>
  <c r="X256" i="1"/>
  <c r="V256" i="1"/>
  <c r="AM62" i="1"/>
  <c r="T256" i="1"/>
  <c r="AK62" i="1"/>
  <c r="O264" i="1"/>
  <c r="O268" i="1"/>
  <c r="P268" i="1"/>
  <c r="Q266" i="1"/>
  <c r="N268" i="1"/>
  <c r="F286" i="1"/>
  <c r="E286" i="1"/>
  <c r="H284" i="1"/>
  <c r="G286" i="1"/>
  <c r="F282" i="1"/>
  <c r="L270" i="1"/>
  <c r="X250" i="1"/>
  <c r="I276" i="1"/>
  <c r="R262" i="1"/>
  <c r="Q262" i="1"/>
  <c r="T260" i="1"/>
  <c r="S262" i="1"/>
  <c r="C292" i="1"/>
  <c r="D292" i="1"/>
  <c r="B292" i="1"/>
  <c r="E290" i="1"/>
  <c r="B296" i="1"/>
  <c r="R258" i="1"/>
  <c r="C288" i="1"/>
  <c r="L274" i="1"/>
  <c r="K274" i="1"/>
  <c r="M274" i="1"/>
  <c r="N272" i="1"/>
  <c r="I280" i="1"/>
  <c r="J280" i="1"/>
  <c r="H280" i="1"/>
  <c r="K278" i="1"/>
  <c r="U252" i="1"/>
  <c r="Z249" i="1"/>
  <c r="AB249" i="1"/>
  <c r="AN15" i="1"/>
  <c r="AD243" i="1"/>
  <c r="AM16" i="1"/>
  <c r="AM12" i="1"/>
  <c r="Y256" i="1"/>
  <c r="N49" i="3"/>
  <c r="L276" i="1"/>
  <c r="L50" i="3"/>
  <c r="J52" i="3"/>
  <c r="K51" i="3"/>
  <c r="O51" i="3"/>
  <c r="M50" i="3"/>
  <c r="W256" i="1"/>
  <c r="K280" i="1"/>
  <c r="L280" i="1"/>
  <c r="M280" i="1"/>
  <c r="N278" i="1"/>
  <c r="E292" i="1"/>
  <c r="F292" i="1"/>
  <c r="G292" i="1"/>
  <c r="H290" i="1"/>
  <c r="N274" i="1"/>
  <c r="O274" i="1"/>
  <c r="Q272" i="1"/>
  <c r="P274" i="1"/>
  <c r="R264" i="1"/>
  <c r="O270" i="1"/>
  <c r="Q268" i="1"/>
  <c r="R268" i="1"/>
  <c r="S268" i="1"/>
  <c r="T266" i="1"/>
  <c r="C294" i="1"/>
  <c r="V262" i="1"/>
  <c r="AM63" i="1"/>
  <c r="U262" i="1"/>
  <c r="X262" i="1"/>
  <c r="T262" i="1"/>
  <c r="H286" i="1"/>
  <c r="I286" i="1"/>
  <c r="K284" i="1"/>
  <c r="J286" i="1"/>
  <c r="AN12" i="1"/>
  <c r="AD249" i="1"/>
  <c r="AN16" i="1"/>
  <c r="I282" i="1"/>
  <c r="B298" i="1"/>
  <c r="C298" i="1"/>
  <c r="D298" i="1"/>
  <c r="B302" i="1"/>
  <c r="E296" i="1"/>
  <c r="F288" i="1"/>
  <c r="U258" i="1"/>
  <c r="Z255" i="1"/>
  <c r="AB255" i="1"/>
  <c r="AL62" i="1"/>
  <c r="J9" i="1"/>
  <c r="I10" i="1"/>
  <c r="N50" i="3"/>
  <c r="K52" i="3"/>
  <c r="M52" i="3"/>
  <c r="J53" i="3"/>
  <c r="M51" i="3"/>
  <c r="L51" i="3"/>
  <c r="Y262" i="1"/>
  <c r="F294" i="1"/>
  <c r="L282" i="1"/>
  <c r="AL63" i="1"/>
  <c r="U264" i="1"/>
  <c r="Z261" i="1"/>
  <c r="AB261" i="1"/>
  <c r="AK63" i="1"/>
  <c r="W262" i="1"/>
  <c r="R274" i="1"/>
  <c r="Q274" i="1"/>
  <c r="S274" i="1"/>
  <c r="T272" i="1"/>
  <c r="F298" i="1"/>
  <c r="E298" i="1"/>
  <c r="G298" i="1"/>
  <c r="H296" i="1"/>
  <c r="C300" i="1"/>
  <c r="L286" i="1"/>
  <c r="K286" i="1"/>
  <c r="M286" i="1"/>
  <c r="N284" i="1"/>
  <c r="I292" i="1"/>
  <c r="H292" i="1"/>
  <c r="K290" i="1"/>
  <c r="J292" i="1"/>
  <c r="O280" i="1"/>
  <c r="N280" i="1"/>
  <c r="P280" i="1"/>
  <c r="Q278" i="1"/>
  <c r="C304" i="1"/>
  <c r="B304" i="1"/>
  <c r="D304" i="1"/>
  <c r="B308" i="1"/>
  <c r="E302" i="1"/>
  <c r="R270" i="1"/>
  <c r="O276" i="1"/>
  <c r="AO12" i="1"/>
  <c r="AO15" i="1"/>
  <c r="AD255" i="1"/>
  <c r="AO16" i="1"/>
  <c r="I288" i="1"/>
  <c r="U268" i="1"/>
  <c r="AL64" i="1"/>
  <c r="T268" i="1"/>
  <c r="W268" i="1"/>
  <c r="V268" i="1"/>
  <c r="Y268" i="1"/>
  <c r="N51" i="3"/>
  <c r="AK64" i="1"/>
  <c r="L52" i="3"/>
  <c r="N52" i="3"/>
  <c r="K53" i="3"/>
  <c r="J54" i="3"/>
  <c r="M292" i="1"/>
  <c r="K292" i="1"/>
  <c r="L292" i="1"/>
  <c r="N290" i="1"/>
  <c r="L288" i="1"/>
  <c r="J298" i="1"/>
  <c r="H298" i="1"/>
  <c r="I298" i="1"/>
  <c r="K296" i="1"/>
  <c r="V274" i="1"/>
  <c r="AM65" i="1"/>
  <c r="U274" i="1"/>
  <c r="X274" i="1"/>
  <c r="T274" i="1"/>
  <c r="C306" i="1"/>
  <c r="P286" i="1"/>
  <c r="N286" i="1"/>
  <c r="O286" i="1"/>
  <c r="Q284" i="1"/>
  <c r="AM64" i="1"/>
  <c r="G304" i="1"/>
  <c r="E304" i="1"/>
  <c r="F304" i="1"/>
  <c r="H302" i="1"/>
  <c r="O282" i="1"/>
  <c r="I294" i="1"/>
  <c r="U270" i="1"/>
  <c r="Z267" i="1"/>
  <c r="AB267" i="1"/>
  <c r="X268" i="1"/>
  <c r="D310" i="1"/>
  <c r="B310" i="1"/>
  <c r="C310" i="1"/>
  <c r="B314" i="1"/>
  <c r="E308" i="1"/>
  <c r="S280" i="1"/>
  <c r="Q280" i="1"/>
  <c r="T278" i="1"/>
  <c r="R280" i="1"/>
  <c r="F300" i="1"/>
  <c r="R276" i="1"/>
  <c r="AP12" i="1"/>
  <c r="AP15" i="1"/>
  <c r="AD261" i="1"/>
  <c r="AP16" i="1"/>
  <c r="C316" i="1"/>
  <c r="B316" i="1"/>
  <c r="D316" i="1"/>
  <c r="AL65" i="1"/>
  <c r="Y274" i="1"/>
  <c r="M53" i="3"/>
  <c r="L53" i="3"/>
  <c r="K54" i="3"/>
  <c r="J55" i="3"/>
  <c r="U280" i="1"/>
  <c r="T280" i="1"/>
  <c r="W280" i="1"/>
  <c r="V280" i="1"/>
  <c r="AM66" i="1"/>
  <c r="M298" i="1"/>
  <c r="K298" i="1"/>
  <c r="N296" i="1"/>
  <c r="L298" i="1"/>
  <c r="R282" i="1"/>
  <c r="F306" i="1"/>
  <c r="U276" i="1"/>
  <c r="Z273" i="1"/>
  <c r="AB273" i="1"/>
  <c r="W274" i="1"/>
  <c r="AK65" i="1"/>
  <c r="G310" i="1"/>
  <c r="E310" i="1"/>
  <c r="F310" i="1"/>
  <c r="H308" i="1"/>
  <c r="J304" i="1"/>
  <c r="H304" i="1"/>
  <c r="I304" i="1"/>
  <c r="K302" i="1"/>
  <c r="E314" i="1"/>
  <c r="B320" i="1"/>
  <c r="S286" i="1"/>
  <c r="Q286" i="1"/>
  <c r="R286" i="1"/>
  <c r="T284" i="1"/>
  <c r="L294" i="1"/>
  <c r="C312" i="1"/>
  <c r="AD267" i="1"/>
  <c r="AQ16" i="1"/>
  <c r="AQ12" i="1"/>
  <c r="AQ15" i="1"/>
  <c r="O288" i="1"/>
  <c r="I300" i="1"/>
  <c r="P292" i="1"/>
  <c r="N292" i="1"/>
  <c r="O292" i="1"/>
  <c r="Q290" i="1"/>
  <c r="G316" i="1"/>
  <c r="F316" i="1"/>
  <c r="E316" i="1"/>
  <c r="AK66" i="1"/>
  <c r="L54" i="3"/>
  <c r="M54" i="3"/>
  <c r="N53" i="3"/>
  <c r="K55" i="3"/>
  <c r="J56" i="3"/>
  <c r="F312" i="1"/>
  <c r="U282" i="1"/>
  <c r="V286" i="1"/>
  <c r="AM67" i="1"/>
  <c r="U286" i="1"/>
  <c r="X286" i="1"/>
  <c r="T286" i="1"/>
  <c r="AD273" i="1"/>
  <c r="AR16" i="1"/>
  <c r="AR12" i="1"/>
  <c r="K9" i="1"/>
  <c r="AR15" i="1"/>
  <c r="R288" i="1"/>
  <c r="H314" i="1"/>
  <c r="Q292" i="1"/>
  <c r="S292" i="1"/>
  <c r="R292" i="1"/>
  <c r="T290" i="1"/>
  <c r="K304" i="1"/>
  <c r="M304" i="1"/>
  <c r="L304" i="1"/>
  <c r="N302" i="1"/>
  <c r="H310" i="1"/>
  <c r="J310" i="1"/>
  <c r="I310" i="1"/>
  <c r="K308" i="1"/>
  <c r="AL66" i="1"/>
  <c r="L300" i="1"/>
  <c r="Y280" i="1"/>
  <c r="B322" i="1"/>
  <c r="D322" i="1"/>
  <c r="C322" i="1"/>
  <c r="B326" i="1"/>
  <c r="B332" i="1"/>
  <c r="E320" i="1"/>
  <c r="O294" i="1"/>
  <c r="C318" i="1"/>
  <c r="I306" i="1"/>
  <c r="X280" i="1"/>
  <c r="N298" i="1"/>
  <c r="P298" i="1"/>
  <c r="O298" i="1"/>
  <c r="Q296" i="1"/>
  <c r="H316" i="1"/>
  <c r="J316" i="1"/>
  <c r="I316" i="1"/>
  <c r="C334" i="1"/>
  <c r="B338" i="1"/>
  <c r="B334" i="1"/>
  <c r="D334" i="1"/>
  <c r="E332" i="1"/>
  <c r="Z279" i="1"/>
  <c r="AB279" i="1"/>
  <c r="AS15" i="1"/>
  <c r="N54" i="3"/>
  <c r="AL67" i="1"/>
  <c r="O300" i="1"/>
  <c r="L55" i="3"/>
  <c r="M55" i="3"/>
  <c r="J57" i="3"/>
  <c r="K56" i="3"/>
  <c r="R294" i="1"/>
  <c r="Y286" i="1"/>
  <c r="R298" i="1"/>
  <c r="S298" i="1"/>
  <c r="Q298" i="1"/>
  <c r="T296" i="1"/>
  <c r="U288" i="1"/>
  <c r="Z285" i="1"/>
  <c r="W286" i="1"/>
  <c r="F322" i="1"/>
  <c r="G322" i="1"/>
  <c r="E322" i="1"/>
  <c r="H320" i="1"/>
  <c r="C324" i="1"/>
  <c r="AK67" i="1"/>
  <c r="F318" i="1"/>
  <c r="L310" i="1"/>
  <c r="M310" i="1"/>
  <c r="K310" i="1"/>
  <c r="N308" i="1"/>
  <c r="O304" i="1"/>
  <c r="P304" i="1"/>
  <c r="N304" i="1"/>
  <c r="Q302" i="1"/>
  <c r="U292" i="1"/>
  <c r="AL68" i="1"/>
  <c r="V292" i="1"/>
  <c r="Y292" i="1"/>
  <c r="T292" i="1"/>
  <c r="AK68" i="1"/>
  <c r="C328" i="1"/>
  <c r="D328" i="1"/>
  <c r="B328" i="1"/>
  <c r="E326" i="1"/>
  <c r="I312" i="1"/>
  <c r="L306" i="1"/>
  <c r="K314" i="1"/>
  <c r="K316" i="1"/>
  <c r="M316" i="1"/>
  <c r="L316" i="1"/>
  <c r="AB285" i="1"/>
  <c r="AT15" i="1"/>
  <c r="C336" i="1"/>
  <c r="B340" i="1"/>
  <c r="B344" i="1"/>
  <c r="E338" i="1"/>
  <c r="C340" i="1"/>
  <c r="D340" i="1"/>
  <c r="E334" i="1"/>
  <c r="G334" i="1"/>
  <c r="F334" i="1"/>
  <c r="H332" i="1"/>
  <c r="AD279" i="1"/>
  <c r="AS16" i="1"/>
  <c r="AS12" i="1"/>
  <c r="L56" i="3"/>
  <c r="M56" i="3"/>
  <c r="J58" i="3"/>
  <c r="K57" i="3"/>
  <c r="N55" i="3"/>
  <c r="W292" i="1"/>
  <c r="AM68" i="1"/>
  <c r="I318" i="1"/>
  <c r="N314" i="1"/>
  <c r="G328" i="1"/>
  <c r="F328" i="1"/>
  <c r="E328" i="1"/>
  <c r="H326" i="1"/>
  <c r="X292" i="1"/>
  <c r="S304" i="1"/>
  <c r="R304" i="1"/>
  <c r="Q304" i="1"/>
  <c r="T302" i="1"/>
  <c r="P310" i="1"/>
  <c r="O310" i="1"/>
  <c r="N310" i="1"/>
  <c r="Q308" i="1"/>
  <c r="J322" i="1"/>
  <c r="I322" i="1"/>
  <c r="H322" i="1"/>
  <c r="K320" i="1"/>
  <c r="V298" i="1"/>
  <c r="AM69" i="1"/>
  <c r="U298" i="1"/>
  <c r="T298" i="1"/>
  <c r="W298" i="1"/>
  <c r="C330" i="1"/>
  <c r="U294" i="1"/>
  <c r="Z291" i="1"/>
  <c r="AB291" i="1"/>
  <c r="O306" i="1"/>
  <c r="L312" i="1"/>
  <c r="F324" i="1"/>
  <c r="AD285" i="1"/>
  <c r="AT16" i="1"/>
  <c r="AT12" i="1"/>
  <c r="R300" i="1"/>
  <c r="B346" i="1"/>
  <c r="D346" i="1"/>
  <c r="C346" i="1"/>
  <c r="O316" i="1"/>
  <c r="P316" i="1"/>
  <c r="N316" i="1"/>
  <c r="I334" i="1"/>
  <c r="K332" i="1"/>
  <c r="J334" i="1"/>
  <c r="H334" i="1"/>
  <c r="C342" i="1"/>
  <c r="F340" i="1"/>
  <c r="H338" i="1"/>
  <c r="G340" i="1"/>
  <c r="E340" i="1"/>
  <c r="F336" i="1"/>
  <c r="B350" i="1"/>
  <c r="E344" i="1"/>
  <c r="N56" i="3"/>
  <c r="K58" i="3"/>
  <c r="J59" i="3"/>
  <c r="L57" i="3"/>
  <c r="M57" i="3"/>
  <c r="X298" i="1"/>
  <c r="AL69" i="1"/>
  <c r="Y298" i="1"/>
  <c r="L322" i="1"/>
  <c r="K322" i="1"/>
  <c r="M322" i="1"/>
  <c r="N320" i="1"/>
  <c r="R310" i="1"/>
  <c r="S310" i="1"/>
  <c r="Q310" i="1"/>
  <c r="T308" i="1"/>
  <c r="U304" i="1"/>
  <c r="T304" i="1"/>
  <c r="W304" i="1"/>
  <c r="V304" i="1"/>
  <c r="Y304" i="1"/>
  <c r="I328" i="1"/>
  <c r="J328" i="1"/>
  <c r="H328" i="1"/>
  <c r="K326" i="1"/>
  <c r="Q314" i="1"/>
  <c r="AD291" i="1"/>
  <c r="AU16" i="1"/>
  <c r="AU12" i="1"/>
  <c r="AU15" i="1"/>
  <c r="U300" i="1"/>
  <c r="Z297" i="1"/>
  <c r="AB297" i="1"/>
  <c r="AK69" i="1"/>
  <c r="I324" i="1"/>
  <c r="O312" i="1"/>
  <c r="R306" i="1"/>
  <c r="F330" i="1"/>
  <c r="L318" i="1"/>
  <c r="E346" i="1"/>
  <c r="G346" i="1"/>
  <c r="F346" i="1"/>
  <c r="S316" i="1"/>
  <c r="R316" i="1"/>
  <c r="Q316" i="1"/>
  <c r="D352" i="1"/>
  <c r="C352" i="1"/>
  <c r="B352" i="1"/>
  <c r="I336" i="1"/>
  <c r="H344" i="1"/>
  <c r="J340" i="1"/>
  <c r="I340" i="1"/>
  <c r="K338" i="1"/>
  <c r="H340" i="1"/>
  <c r="E350" i="1"/>
  <c r="C348" i="1"/>
  <c r="F342" i="1"/>
  <c r="K334" i="1"/>
  <c r="N332" i="1"/>
  <c r="L334" i="1"/>
  <c r="M334" i="1"/>
  <c r="AK70" i="1"/>
  <c r="N57" i="3"/>
  <c r="K59" i="3"/>
  <c r="J60" i="3"/>
  <c r="L58" i="3"/>
  <c r="M58" i="3"/>
  <c r="O58" i="3"/>
  <c r="I330" i="1"/>
  <c r="O318" i="1"/>
  <c r="V310" i="1"/>
  <c r="Y310" i="1"/>
  <c r="U310" i="1"/>
  <c r="AL71" i="1"/>
  <c r="T310" i="1"/>
  <c r="AK71" i="1"/>
  <c r="N322" i="1"/>
  <c r="O322" i="1"/>
  <c r="P322" i="1"/>
  <c r="Q320" i="1"/>
  <c r="AV15" i="1"/>
  <c r="AD297" i="1"/>
  <c r="AV16" i="1"/>
  <c r="AV12" i="1"/>
  <c r="T314" i="1"/>
  <c r="K328" i="1"/>
  <c r="L328" i="1"/>
  <c r="M328" i="1"/>
  <c r="N326" i="1"/>
  <c r="U306" i="1"/>
  <c r="Z303" i="1"/>
  <c r="AB303" i="1"/>
  <c r="X304" i="1"/>
  <c r="R312" i="1"/>
  <c r="L324" i="1"/>
  <c r="AM70" i="1"/>
  <c r="AL70" i="1"/>
  <c r="E352" i="1"/>
  <c r="G352" i="1"/>
  <c r="F352" i="1"/>
  <c r="T316" i="1"/>
  <c r="AK72" i="1"/>
  <c r="V316" i="1"/>
  <c r="U316" i="1"/>
  <c r="AL72" i="1"/>
  <c r="I346" i="1"/>
  <c r="J346" i="1"/>
  <c r="H346" i="1"/>
  <c r="L336" i="1"/>
  <c r="C354" i="1"/>
  <c r="F348" i="1"/>
  <c r="H350" i="1"/>
  <c r="I342" i="1"/>
  <c r="P334" i="1"/>
  <c r="O334" i="1"/>
  <c r="Q332" i="1"/>
  <c r="N334" i="1"/>
  <c r="L340" i="1"/>
  <c r="M340" i="1"/>
  <c r="N338" i="1"/>
  <c r="K340" i="1"/>
  <c r="K344" i="1"/>
  <c r="W310" i="1"/>
  <c r="M59" i="3"/>
  <c r="N58" i="3"/>
  <c r="K60" i="3"/>
  <c r="J61" i="3"/>
  <c r="L59" i="3"/>
  <c r="N59" i="3"/>
  <c r="AM71" i="1"/>
  <c r="X310" i="1"/>
  <c r="Y316" i="1"/>
  <c r="O328" i="1"/>
  <c r="N328" i="1"/>
  <c r="P328" i="1"/>
  <c r="Q326" i="1"/>
  <c r="AD303" i="1"/>
  <c r="AW16" i="1"/>
  <c r="AW15" i="1"/>
  <c r="AW12" i="1"/>
  <c r="L9" i="1"/>
  <c r="O324" i="1"/>
  <c r="L330" i="1"/>
  <c r="R318" i="1"/>
  <c r="R322" i="1"/>
  <c r="Q322" i="1"/>
  <c r="S322" i="1"/>
  <c r="T320" i="1"/>
  <c r="U312" i="1"/>
  <c r="Z309" i="1"/>
  <c r="AB309" i="1"/>
  <c r="M346" i="1"/>
  <c r="L346" i="1"/>
  <c r="K346" i="1"/>
  <c r="H352" i="1"/>
  <c r="J352" i="1"/>
  <c r="I352" i="1"/>
  <c r="O336" i="1"/>
  <c r="O340" i="1"/>
  <c r="Q338" i="1"/>
  <c r="N340" i="1"/>
  <c r="P340" i="1"/>
  <c r="I348" i="1"/>
  <c r="T332" i="1"/>
  <c r="S334" i="1"/>
  <c r="R334" i="1"/>
  <c r="Q334" i="1"/>
  <c r="F354" i="1"/>
  <c r="N344" i="1"/>
  <c r="K350" i="1"/>
  <c r="L342" i="1"/>
  <c r="L60" i="3"/>
  <c r="M60" i="3"/>
  <c r="J62" i="3"/>
  <c r="K61" i="3"/>
  <c r="AX15" i="1"/>
  <c r="AD309" i="1"/>
  <c r="AX16" i="1"/>
  <c r="AX12" i="1"/>
  <c r="V322" i="1"/>
  <c r="U322" i="1"/>
  <c r="X322" i="1"/>
  <c r="T322" i="1"/>
  <c r="S328" i="1"/>
  <c r="Q328" i="1"/>
  <c r="R328" i="1"/>
  <c r="T326" i="1"/>
  <c r="U318" i="1"/>
  <c r="Z315" i="1"/>
  <c r="AB315" i="1"/>
  <c r="W316" i="1"/>
  <c r="AM72" i="1"/>
  <c r="X316" i="1"/>
  <c r="R324" i="1"/>
  <c r="O330" i="1"/>
  <c r="L352" i="1"/>
  <c r="M352" i="1"/>
  <c r="K352" i="1"/>
  <c r="P346" i="1"/>
  <c r="O346" i="1"/>
  <c r="N346" i="1"/>
  <c r="R336" i="1"/>
  <c r="Q344" i="1"/>
  <c r="O342" i="1"/>
  <c r="N350" i="1"/>
  <c r="I354" i="1"/>
  <c r="L348" i="1"/>
  <c r="T334" i="1"/>
  <c r="W334" i="1"/>
  <c r="V334" i="1"/>
  <c r="AR75" i="1"/>
  <c r="U334" i="1"/>
  <c r="X334" i="1"/>
  <c r="S340" i="1"/>
  <c r="R340" i="1"/>
  <c r="Q340" i="1"/>
  <c r="T338" i="1"/>
  <c r="N60" i="3"/>
  <c r="AL73" i="1"/>
  <c r="K62" i="3"/>
  <c r="M62" i="3"/>
  <c r="J63" i="3"/>
  <c r="L61" i="3"/>
  <c r="M61" i="3"/>
  <c r="U324" i="1"/>
  <c r="Z321" i="1"/>
  <c r="AB321" i="1"/>
  <c r="AK73" i="1"/>
  <c r="W322" i="1"/>
  <c r="AD315" i="1"/>
  <c r="AY16" i="1"/>
  <c r="AY12" i="1"/>
  <c r="AY15" i="1"/>
  <c r="R330" i="1"/>
  <c r="T328" i="1"/>
  <c r="AK74" i="1"/>
  <c r="U328" i="1"/>
  <c r="V328" i="1"/>
  <c r="AR78" i="1"/>
  <c r="Y322" i="1"/>
  <c r="AM73" i="1"/>
  <c r="O348" i="1"/>
  <c r="P352" i="1"/>
  <c r="O352" i="1"/>
  <c r="N352" i="1"/>
  <c r="Q346" i="1"/>
  <c r="R346" i="1"/>
  <c r="S346" i="1"/>
  <c r="Y334" i="1"/>
  <c r="AM78" i="1"/>
  <c r="AL75" i="1"/>
  <c r="AM75" i="1"/>
  <c r="AK75" i="1"/>
  <c r="V340" i="1"/>
  <c r="AM76" i="1"/>
  <c r="T340" i="1"/>
  <c r="U340" i="1"/>
  <c r="X340" i="1"/>
  <c r="Q350" i="1"/>
  <c r="R342" i="1"/>
  <c r="U336" i="1"/>
  <c r="Z333" i="1"/>
  <c r="BB12" i="1"/>
  <c r="L354" i="1"/>
  <c r="T344" i="1"/>
  <c r="N61" i="3"/>
  <c r="W328" i="1"/>
  <c r="B5" i="1"/>
  <c r="J64" i="3"/>
  <c r="K63" i="3"/>
  <c r="L62" i="3"/>
  <c r="N62" i="3"/>
  <c r="AM74" i="1"/>
  <c r="Y328" i="1"/>
  <c r="B7" i="1"/>
  <c r="AZ15" i="1"/>
  <c r="AD321" i="1"/>
  <c r="AZ16" i="1"/>
  <c r="AZ12" i="1"/>
  <c r="U330" i="1"/>
  <c r="Z327" i="1"/>
  <c r="AB327" i="1"/>
  <c r="AL74" i="1"/>
  <c r="X328" i="1"/>
  <c r="B6" i="1"/>
  <c r="R348" i="1"/>
  <c r="U346" i="1"/>
  <c r="X346" i="1"/>
  <c r="T346" i="1"/>
  <c r="V346" i="1"/>
  <c r="Y346" i="1"/>
  <c r="S352" i="1"/>
  <c r="R352" i="1"/>
  <c r="Q352" i="1"/>
  <c r="AM77" i="1"/>
  <c r="Y340" i="1"/>
  <c r="U342" i="1"/>
  <c r="Z339" i="1"/>
  <c r="BC12" i="1"/>
  <c r="AL76" i="1"/>
  <c r="W340" i="1"/>
  <c r="AK76" i="1"/>
  <c r="AD333" i="1"/>
  <c r="BB16" i="1"/>
  <c r="AB333" i="1"/>
  <c r="BB15" i="1"/>
  <c r="T350" i="1"/>
  <c r="O354" i="1"/>
  <c r="L63" i="3"/>
  <c r="M63" i="3"/>
  <c r="K64" i="3"/>
  <c r="J65" i="3"/>
  <c r="BA12" i="1"/>
  <c r="B3" i="1"/>
  <c r="C5" i="1"/>
  <c r="AD327" i="1"/>
  <c r="BA16" i="1"/>
  <c r="BA15" i="1"/>
  <c r="T352" i="1"/>
  <c r="AK78" i="1"/>
  <c r="U352" i="1"/>
  <c r="X352" i="1"/>
  <c r="V352" i="1"/>
  <c r="Y352" i="1"/>
  <c r="AK77" i="1"/>
  <c r="W346" i="1"/>
  <c r="AL77" i="1"/>
  <c r="R354" i="1"/>
  <c r="AD339" i="1"/>
  <c r="BC16" i="1"/>
  <c r="AB339" i="1"/>
  <c r="BC15" i="1"/>
  <c r="U348" i="1"/>
  <c r="Z345" i="1"/>
  <c r="N63" i="3"/>
  <c r="C6" i="1"/>
  <c r="L64" i="3"/>
  <c r="M64" i="3"/>
  <c r="K65" i="3"/>
  <c r="O65" i="3"/>
  <c r="J66" i="3"/>
  <c r="M9" i="1"/>
  <c r="L10" i="1"/>
  <c r="C7" i="1"/>
  <c r="AL78" i="1"/>
  <c r="W352" i="1"/>
  <c r="BD12" i="1"/>
  <c r="AD345" i="1"/>
  <c r="BD16" i="1"/>
  <c r="AB345" i="1"/>
  <c r="BD15" i="1"/>
  <c r="U354" i="1"/>
  <c r="Z351" i="1"/>
  <c r="BE12" i="1"/>
  <c r="M65" i="3"/>
  <c r="N64" i="3"/>
  <c r="L65" i="3"/>
  <c r="K66" i="3"/>
  <c r="J67" i="3"/>
  <c r="AB351" i="1"/>
  <c r="BE15" i="1"/>
  <c r="AD351" i="1"/>
  <c r="BE16" i="1"/>
  <c r="N65" i="3"/>
  <c r="L66" i="3"/>
  <c r="M66" i="3"/>
  <c r="K67" i="3"/>
  <c r="J68" i="3"/>
  <c r="N66" i="3"/>
  <c r="L67" i="3"/>
  <c r="M67" i="3"/>
  <c r="J69" i="3"/>
  <c r="K68" i="3"/>
  <c r="N67" i="3"/>
  <c r="L68" i="3"/>
  <c r="M68" i="3"/>
  <c r="J70" i="3"/>
  <c r="K69" i="3"/>
  <c r="M69" i="3"/>
  <c r="N68" i="3"/>
  <c r="L69" i="3"/>
  <c r="N69" i="3"/>
  <c r="K70" i="3"/>
  <c r="J71" i="3"/>
  <c r="K71" i="3"/>
  <c r="J72" i="3"/>
  <c r="L70" i="3"/>
  <c r="M70" i="3"/>
  <c r="N70" i="3"/>
  <c r="J73" i="3"/>
  <c r="K72" i="3"/>
  <c r="L71" i="3"/>
  <c r="M71" i="3"/>
  <c r="N71" i="3"/>
  <c r="L72" i="3"/>
  <c r="M72" i="3"/>
  <c r="O72" i="3"/>
  <c r="K73" i="3"/>
  <c r="J74" i="3"/>
  <c r="N72" i="3"/>
  <c r="K74" i="3"/>
  <c r="J75" i="3"/>
  <c r="M73" i="3"/>
  <c r="L73" i="3"/>
  <c r="N73" i="3"/>
  <c r="M74" i="3"/>
  <c r="J76" i="3"/>
  <c r="K75" i="3"/>
  <c r="L74" i="3"/>
  <c r="K76" i="3"/>
  <c r="M76" i="3"/>
  <c r="J77" i="3"/>
  <c r="N74" i="3"/>
  <c r="M75" i="3"/>
  <c r="L75" i="3"/>
  <c r="N75" i="3"/>
  <c r="K77" i="3"/>
  <c r="J78" i="3"/>
  <c r="L76" i="3"/>
  <c r="N76" i="3"/>
  <c r="K78" i="3"/>
  <c r="J79" i="3"/>
  <c r="L77" i="3"/>
  <c r="M77" i="3"/>
  <c r="L78" i="3"/>
  <c r="M78" i="3"/>
  <c r="J80" i="3"/>
  <c r="K79" i="3"/>
  <c r="N77" i="3"/>
  <c r="N78" i="3"/>
  <c r="L79" i="3"/>
  <c r="M79" i="3"/>
  <c r="O79" i="3"/>
  <c r="K80" i="3"/>
  <c r="M80" i="3"/>
  <c r="J81" i="3"/>
  <c r="K81" i="3"/>
  <c r="J82" i="3"/>
  <c r="N79" i="3"/>
  <c r="L80" i="3"/>
  <c r="N80" i="3"/>
  <c r="L81" i="3"/>
  <c r="M81" i="3"/>
  <c r="K82" i="3"/>
  <c r="J83" i="3"/>
  <c r="N81" i="3"/>
  <c r="K83" i="3"/>
  <c r="J84" i="3"/>
  <c r="L82" i="3"/>
  <c r="M82" i="3"/>
  <c r="N82" i="3"/>
  <c r="J85" i="3"/>
  <c r="K84" i="3"/>
  <c r="L83" i="3"/>
  <c r="M83" i="3"/>
  <c r="N83" i="3"/>
  <c r="L84" i="3"/>
  <c r="M84" i="3"/>
  <c r="K85" i="3"/>
  <c r="J86" i="3"/>
  <c r="N84" i="3"/>
  <c r="L85" i="3"/>
  <c r="M85" i="3"/>
  <c r="K86" i="3"/>
  <c r="J87" i="3"/>
  <c r="N85" i="3"/>
  <c r="L86" i="3"/>
  <c r="K87" i="3"/>
  <c r="J88" i="3"/>
  <c r="O86" i="3"/>
  <c r="M86" i="3"/>
  <c r="N86" i="3"/>
  <c r="L87" i="3"/>
  <c r="M87" i="3"/>
  <c r="K88" i="3"/>
  <c r="J89" i="3"/>
  <c r="L88" i="3"/>
  <c r="N87" i="3"/>
  <c r="J90" i="3"/>
  <c r="K89" i="3"/>
  <c r="M88" i="3"/>
  <c r="N88" i="3"/>
  <c r="K90" i="3"/>
  <c r="J91" i="3"/>
  <c r="L89" i="3"/>
  <c r="M89" i="3"/>
  <c r="N89" i="3"/>
  <c r="K91" i="3"/>
  <c r="J92" i="3"/>
  <c r="L90" i="3"/>
  <c r="M90" i="3"/>
  <c r="L91" i="3"/>
  <c r="M91" i="3"/>
  <c r="N90" i="3"/>
  <c r="K92" i="3"/>
  <c r="J93" i="3"/>
  <c r="K93" i="3"/>
  <c r="M93" i="3"/>
  <c r="J94" i="3"/>
  <c r="N91" i="3"/>
  <c r="L92" i="3"/>
  <c r="M92" i="3"/>
  <c r="N92" i="3"/>
  <c r="K94" i="3"/>
  <c r="J95" i="3"/>
  <c r="L93" i="3"/>
  <c r="N93" i="3"/>
  <c r="O93" i="3"/>
  <c r="L94" i="3"/>
  <c r="M94" i="3"/>
  <c r="K95" i="3"/>
  <c r="J96" i="3"/>
  <c r="N94" i="3"/>
  <c r="L95" i="3"/>
  <c r="M95" i="3"/>
  <c r="K96" i="3"/>
  <c r="J97" i="3"/>
  <c r="K97" i="3"/>
  <c r="J98" i="3"/>
  <c r="L96" i="3"/>
  <c r="M96" i="3"/>
  <c r="N95" i="3"/>
  <c r="N96" i="3"/>
  <c r="K98" i="3"/>
  <c r="J99" i="3"/>
  <c r="L97" i="3"/>
  <c r="M97" i="3"/>
  <c r="M98" i="3"/>
  <c r="N97" i="3"/>
  <c r="J100" i="3"/>
  <c r="K99" i="3"/>
  <c r="L98" i="3"/>
  <c r="L99" i="3"/>
  <c r="M99" i="3"/>
  <c r="J101" i="3"/>
  <c r="K100" i="3"/>
  <c r="N98" i="3"/>
  <c r="K101" i="3"/>
  <c r="J102" i="3"/>
  <c r="M100" i="3"/>
  <c r="N99" i="3"/>
  <c r="L100" i="3"/>
  <c r="O100" i="3"/>
  <c r="N100" i="3"/>
  <c r="K102" i="3"/>
  <c r="J103" i="3"/>
  <c r="L101" i="3"/>
  <c r="M101" i="3"/>
  <c r="L102" i="3"/>
  <c r="M102" i="3"/>
  <c r="K103" i="3"/>
  <c r="J104" i="3"/>
  <c r="N101" i="3"/>
  <c r="N102" i="3"/>
  <c r="J105" i="3"/>
  <c r="K104" i="3"/>
  <c r="L103" i="3"/>
  <c r="M103" i="3"/>
  <c r="N103" i="3"/>
  <c r="J106" i="3"/>
  <c r="K105" i="3"/>
  <c r="L104" i="3"/>
  <c r="M104" i="3"/>
  <c r="N104" i="3"/>
  <c r="K106" i="3"/>
  <c r="J107" i="3"/>
  <c r="L105" i="3"/>
  <c r="M105" i="3"/>
  <c r="N105" i="3"/>
  <c r="J108" i="3"/>
  <c r="K107" i="3"/>
  <c r="L106" i="3"/>
  <c r="M106" i="3"/>
  <c r="N106" i="3"/>
  <c r="L107" i="3"/>
  <c r="M107" i="3"/>
  <c r="O107" i="3"/>
  <c r="K108" i="3"/>
  <c r="J109" i="3"/>
  <c r="L108" i="3"/>
  <c r="K109" i="3"/>
  <c r="J110" i="3"/>
  <c r="M108" i="3"/>
  <c r="N107" i="3"/>
  <c r="N108" i="3"/>
  <c r="L109" i="3"/>
  <c r="M109" i="3"/>
  <c r="K110" i="3"/>
  <c r="J111" i="3"/>
  <c r="N109" i="3"/>
  <c r="J112" i="3"/>
  <c r="K111" i="3"/>
  <c r="L110" i="3"/>
  <c r="M110" i="3"/>
  <c r="N110" i="3"/>
  <c r="K112" i="3"/>
  <c r="J113" i="3"/>
  <c r="L111" i="3"/>
  <c r="M111" i="3"/>
  <c r="N111" i="3"/>
  <c r="L112" i="3"/>
  <c r="M112" i="3"/>
  <c r="K113" i="3"/>
  <c r="J114" i="3"/>
  <c r="N112" i="3"/>
  <c r="K114" i="3"/>
  <c r="J115" i="3"/>
  <c r="L113" i="3"/>
  <c r="M113" i="3"/>
  <c r="N113" i="3"/>
  <c r="K115" i="3"/>
  <c r="J116" i="3"/>
  <c r="L114" i="3"/>
  <c r="M114" i="3"/>
  <c r="O114" i="3"/>
  <c r="N114" i="3"/>
  <c r="K116" i="3"/>
  <c r="J117" i="3"/>
  <c r="L115" i="3"/>
  <c r="M115" i="3"/>
  <c r="L116" i="3"/>
  <c r="M116" i="3"/>
  <c r="N115" i="3"/>
  <c r="J118" i="3"/>
  <c r="K117" i="3"/>
  <c r="N116" i="3"/>
  <c r="L117" i="3"/>
  <c r="M117" i="3"/>
  <c r="K118" i="3"/>
  <c r="J119" i="3"/>
  <c r="N117" i="3"/>
  <c r="L118" i="3"/>
  <c r="K119" i="3"/>
  <c r="J120" i="3"/>
  <c r="M118" i="3"/>
  <c r="N118" i="3"/>
  <c r="M119" i="3"/>
  <c r="K120" i="3"/>
  <c r="J121" i="3"/>
  <c r="L119" i="3"/>
  <c r="N119" i="3"/>
  <c r="J122" i="3"/>
  <c r="K121" i="3"/>
  <c r="L120" i="3"/>
  <c r="M120" i="3"/>
  <c r="N120" i="3"/>
  <c r="L121" i="3"/>
  <c r="M121" i="3"/>
  <c r="O121" i="3"/>
  <c r="K122" i="3"/>
  <c r="J123" i="3"/>
  <c r="N121" i="3"/>
  <c r="L122" i="3"/>
  <c r="M122" i="3"/>
  <c r="K123" i="3"/>
  <c r="J124" i="3"/>
  <c r="N122" i="3"/>
  <c r="L123" i="3"/>
  <c r="M123" i="3"/>
  <c r="K124" i="3"/>
  <c r="J125" i="3"/>
  <c r="L124" i="3"/>
  <c r="M124" i="3"/>
  <c r="K125" i="3"/>
  <c r="J126" i="3"/>
  <c r="N123" i="3"/>
  <c r="N124" i="3"/>
  <c r="L125" i="3"/>
  <c r="M125" i="3"/>
  <c r="K126" i="3"/>
  <c r="J127" i="3"/>
  <c r="N125" i="3"/>
  <c r="J128" i="3"/>
  <c r="K127" i="3"/>
  <c r="L126" i="3"/>
  <c r="M126" i="3"/>
  <c r="L127" i="3"/>
  <c r="M127" i="3"/>
  <c r="N126" i="3"/>
  <c r="K128" i="3"/>
  <c r="J129" i="3"/>
  <c r="N127" i="3"/>
  <c r="K129" i="3"/>
  <c r="J130" i="3"/>
  <c r="L128" i="3"/>
  <c r="M128" i="3"/>
  <c r="O128" i="3"/>
  <c r="N128" i="3"/>
  <c r="K130" i="3"/>
  <c r="J131" i="3"/>
  <c r="L129" i="3"/>
  <c r="M129" i="3"/>
  <c r="N129" i="3"/>
  <c r="K131" i="3"/>
  <c r="J132" i="3"/>
  <c r="L130" i="3"/>
  <c r="M130" i="3"/>
  <c r="N130" i="3"/>
  <c r="L131" i="3"/>
  <c r="M131" i="3"/>
  <c r="J133" i="3"/>
  <c r="K132" i="3"/>
  <c r="L132" i="3"/>
  <c r="M132" i="3"/>
  <c r="N131" i="3"/>
  <c r="K133" i="3"/>
  <c r="J134" i="3"/>
  <c r="N132" i="3"/>
  <c r="L133" i="3"/>
  <c r="M133" i="3"/>
  <c r="K134" i="3"/>
  <c r="J135" i="3"/>
  <c r="N133" i="3"/>
  <c r="K135" i="3"/>
  <c r="J136" i="3"/>
  <c r="L134" i="3"/>
  <c r="M134" i="3"/>
  <c r="N134" i="3"/>
  <c r="L135" i="3"/>
  <c r="M135" i="3"/>
  <c r="O135" i="3"/>
  <c r="J137" i="3"/>
  <c r="K136" i="3"/>
  <c r="L136" i="3"/>
  <c r="M136" i="3"/>
  <c r="N135" i="3"/>
  <c r="K137" i="3"/>
  <c r="J138" i="3"/>
  <c r="N136" i="3"/>
  <c r="K138" i="3"/>
  <c r="J139" i="3"/>
  <c r="L137" i="3"/>
  <c r="M137" i="3"/>
  <c r="N137" i="3"/>
  <c r="J140" i="3"/>
  <c r="K139" i="3"/>
  <c r="L138" i="3"/>
  <c r="M138" i="3"/>
  <c r="N138" i="3"/>
  <c r="L139" i="3"/>
  <c r="M139" i="3"/>
  <c r="K140" i="3"/>
  <c r="J141" i="3"/>
  <c r="K141" i="3"/>
  <c r="M141" i="3"/>
  <c r="J142" i="3"/>
  <c r="M140" i="3"/>
  <c r="N139" i="3"/>
  <c r="L140" i="3"/>
  <c r="N140" i="3"/>
  <c r="K142" i="3"/>
  <c r="J143" i="3"/>
  <c r="L141" i="3"/>
  <c r="N141" i="3"/>
  <c r="K143" i="3"/>
  <c r="M143" i="3"/>
  <c r="J144" i="3"/>
  <c r="L142" i="3"/>
  <c r="M142" i="3"/>
  <c r="O142" i="3"/>
  <c r="N142" i="3"/>
  <c r="K144" i="3"/>
  <c r="J145" i="3"/>
  <c r="L143" i="3"/>
  <c r="N143" i="3"/>
  <c r="L144" i="3"/>
  <c r="M144" i="3"/>
  <c r="K145" i="3"/>
  <c r="J146" i="3"/>
  <c r="L145" i="3"/>
  <c r="M145" i="3"/>
  <c r="K146" i="3"/>
  <c r="J147" i="3"/>
  <c r="N144" i="3"/>
  <c r="N145" i="3"/>
  <c r="L146" i="3"/>
  <c r="M146" i="3"/>
  <c r="K147" i="3"/>
  <c r="J148" i="3"/>
  <c r="N146" i="3"/>
  <c r="L147" i="3"/>
  <c r="M147" i="3"/>
  <c r="J149" i="3"/>
  <c r="K148" i="3"/>
  <c r="L148" i="3"/>
  <c r="N147" i="3"/>
  <c r="M148" i="3"/>
  <c r="K149" i="3"/>
  <c r="J150" i="3"/>
  <c r="L149" i="3"/>
  <c r="O149" i="3"/>
  <c r="M149" i="3"/>
  <c r="K150" i="3"/>
  <c r="J151" i="3"/>
  <c r="N148" i="3"/>
  <c r="N149" i="3"/>
  <c r="L150" i="3"/>
  <c r="M150" i="3"/>
  <c r="K151" i="3"/>
  <c r="J152" i="3"/>
  <c r="N150" i="3"/>
  <c r="L151" i="3"/>
  <c r="M151" i="3"/>
  <c r="K152" i="3"/>
  <c r="J153" i="3"/>
  <c r="J154" i="3"/>
  <c r="K153" i="3"/>
  <c r="N151" i="3"/>
  <c r="L152" i="3"/>
  <c r="M152" i="3"/>
  <c r="L153" i="3"/>
  <c r="M153" i="3"/>
  <c r="N152" i="3"/>
  <c r="K154" i="3"/>
  <c r="J155" i="3"/>
  <c r="L154" i="3"/>
  <c r="M154" i="3"/>
  <c r="N153" i="3"/>
  <c r="J156" i="3"/>
  <c r="K155" i="3"/>
  <c r="N154" i="3"/>
  <c r="K156" i="3"/>
  <c r="J157" i="3"/>
  <c r="L155" i="3"/>
  <c r="M155" i="3"/>
  <c r="N155" i="3"/>
  <c r="J158" i="3"/>
  <c r="K157" i="3"/>
  <c r="L156" i="3"/>
  <c r="O156" i="3"/>
  <c r="M156" i="3"/>
  <c r="N156" i="3"/>
  <c r="L157" i="3"/>
  <c r="M157" i="3"/>
  <c r="K158" i="3"/>
  <c r="M158" i="3"/>
  <c r="J159" i="3"/>
  <c r="L158" i="3"/>
  <c r="N158" i="3"/>
  <c r="N157" i="3"/>
  <c r="K159" i="3"/>
  <c r="J160" i="3"/>
  <c r="L159" i="3"/>
  <c r="M159" i="3"/>
  <c r="K160" i="3"/>
  <c r="J161" i="3"/>
  <c r="M160" i="3"/>
  <c r="K161" i="3"/>
  <c r="J162" i="3"/>
  <c r="N159" i="3"/>
  <c r="L160" i="3"/>
  <c r="L161" i="3"/>
  <c r="M161" i="3"/>
  <c r="K162" i="3"/>
  <c r="M162" i="3"/>
  <c r="J163" i="3"/>
  <c r="N160" i="3"/>
  <c r="N161" i="3"/>
  <c r="L162" i="3"/>
  <c r="N162" i="3"/>
  <c r="K163" i="3"/>
  <c r="M163" i="3"/>
  <c r="J164" i="3"/>
  <c r="L163" i="3"/>
  <c r="N163" i="3"/>
  <c r="J165" i="3"/>
  <c r="K164" i="3"/>
  <c r="O163" i="3"/>
  <c r="K165" i="3"/>
  <c r="J166" i="3"/>
  <c r="L164" i="3"/>
  <c r="M164" i="3"/>
  <c r="N164" i="3"/>
  <c r="L165" i="3"/>
  <c r="M165" i="3"/>
  <c r="K166" i="3"/>
  <c r="J167" i="3"/>
  <c r="N165" i="3"/>
  <c r="K167" i="3"/>
  <c r="J168" i="3"/>
  <c r="L166" i="3"/>
  <c r="M166" i="3"/>
  <c r="L167" i="3"/>
  <c r="M167" i="3"/>
  <c r="N166" i="3"/>
  <c r="J169" i="3"/>
  <c r="K168" i="3"/>
  <c r="J170" i="3"/>
  <c r="K169" i="3"/>
  <c r="L168" i="3"/>
  <c r="M168" i="3"/>
  <c r="N167" i="3"/>
  <c r="N168" i="3"/>
  <c r="L169" i="3"/>
  <c r="M169" i="3"/>
  <c r="K170" i="3"/>
  <c r="J171" i="3"/>
  <c r="N169" i="3"/>
  <c r="K171" i="3"/>
  <c r="J172" i="3"/>
  <c r="L170" i="3"/>
  <c r="O170" i="3"/>
  <c r="M170" i="3"/>
  <c r="K172" i="3"/>
  <c r="J173" i="3"/>
  <c r="N170" i="3"/>
  <c r="L171" i="3"/>
  <c r="M171" i="3"/>
  <c r="N171" i="3"/>
  <c r="K173" i="3"/>
  <c r="J174" i="3"/>
  <c r="L172" i="3"/>
  <c r="M172" i="3"/>
  <c r="N172" i="3"/>
  <c r="L173" i="3"/>
  <c r="M173" i="3"/>
  <c r="K174" i="3"/>
  <c r="J175" i="3"/>
  <c r="N173" i="3"/>
  <c r="L174" i="3"/>
  <c r="M174" i="3"/>
  <c r="J176" i="3"/>
  <c r="K175" i="3"/>
  <c r="L175" i="3"/>
  <c r="J177" i="3"/>
  <c r="K176" i="3"/>
  <c r="M175" i="3"/>
  <c r="N174" i="3"/>
  <c r="N175" i="3"/>
  <c r="L176" i="3"/>
  <c r="M176" i="3"/>
  <c r="K177" i="3"/>
  <c r="J178" i="3"/>
  <c r="N176" i="3"/>
  <c r="L177" i="3"/>
  <c r="M177" i="3"/>
  <c r="O177" i="3"/>
  <c r="K178" i="3"/>
  <c r="J179" i="3"/>
  <c r="N177" i="3"/>
  <c r="L178" i="3"/>
  <c r="M178" i="3"/>
  <c r="K179" i="3"/>
  <c r="J180" i="3"/>
  <c r="N178" i="3"/>
  <c r="M179" i="3"/>
  <c r="L179" i="3"/>
  <c r="K180" i="3"/>
  <c r="J181" i="3"/>
  <c r="N179" i="3"/>
  <c r="L180" i="3"/>
  <c r="M180" i="3"/>
  <c r="K181" i="3"/>
  <c r="J182" i="3"/>
  <c r="N180" i="3"/>
  <c r="K182" i="3"/>
  <c r="J183" i="3"/>
  <c r="L181" i="3"/>
  <c r="M181" i="3"/>
  <c r="N181" i="3"/>
  <c r="K183" i="3"/>
  <c r="J184" i="3"/>
  <c r="L182" i="3"/>
  <c r="M182" i="3"/>
  <c r="L183" i="3"/>
  <c r="M183" i="3"/>
  <c r="N182" i="3"/>
  <c r="J185" i="3"/>
  <c r="K184" i="3"/>
  <c r="L184" i="3"/>
  <c r="M184" i="3"/>
  <c r="N183" i="3"/>
  <c r="J186" i="3"/>
  <c r="K185" i="3"/>
  <c r="O184" i="3"/>
  <c r="N184" i="3"/>
  <c r="K186" i="3"/>
  <c r="J187" i="3"/>
  <c r="M185" i="3"/>
  <c r="L185" i="3"/>
  <c r="L186" i="3"/>
  <c r="M186" i="3"/>
  <c r="K187" i="3"/>
  <c r="M187" i="3"/>
  <c r="J188" i="3"/>
  <c r="N185" i="3"/>
  <c r="N186" i="3"/>
  <c r="K188" i="3"/>
  <c r="J189" i="3"/>
  <c r="L187" i="3"/>
  <c r="N187" i="3"/>
  <c r="L188" i="3"/>
  <c r="M188" i="3"/>
  <c r="J190" i="3"/>
  <c r="K189" i="3"/>
  <c r="N188" i="3"/>
  <c r="L189" i="3"/>
  <c r="M189" i="3"/>
  <c r="K190" i="3"/>
  <c r="J191" i="3"/>
  <c r="N189" i="3"/>
  <c r="L190" i="3"/>
  <c r="K191" i="3"/>
  <c r="O191" i="3"/>
  <c r="J192" i="3"/>
  <c r="M190" i="3"/>
  <c r="K192" i="3"/>
  <c r="J193" i="3"/>
  <c r="N190" i="3"/>
  <c r="L191" i="3"/>
  <c r="M191" i="3"/>
  <c r="L192" i="3"/>
  <c r="M192" i="3"/>
  <c r="K193" i="3"/>
  <c r="J194" i="3"/>
  <c r="N191" i="3"/>
  <c r="N192" i="3"/>
  <c r="K194" i="3"/>
  <c r="M194" i="3"/>
  <c r="J195" i="3"/>
  <c r="L193" i="3"/>
  <c r="M193" i="3"/>
  <c r="N193" i="3"/>
  <c r="K195" i="3"/>
  <c r="J196" i="3"/>
  <c r="L194" i="3"/>
  <c r="N194" i="3"/>
  <c r="J197" i="3"/>
  <c r="K196" i="3"/>
  <c r="M196" i="3"/>
  <c r="L195" i="3"/>
  <c r="M195" i="3"/>
  <c r="L196" i="3"/>
  <c r="N196" i="3"/>
  <c r="N195" i="3"/>
  <c r="K197" i="3"/>
  <c r="J198" i="3"/>
  <c r="L197" i="3"/>
  <c r="K198" i="3"/>
  <c r="M198" i="3"/>
  <c r="J199" i="3"/>
  <c r="M197" i="3"/>
  <c r="N197" i="3"/>
  <c r="O198" i="3"/>
  <c r="K199" i="3"/>
  <c r="J200" i="3"/>
  <c r="L198" i="3"/>
  <c r="N198" i="3"/>
  <c r="L199" i="3"/>
  <c r="M199" i="3"/>
  <c r="K200" i="3"/>
  <c r="J201" i="3"/>
  <c r="N199" i="3"/>
  <c r="K201" i="3"/>
  <c r="J202" i="3"/>
  <c r="L200" i="3"/>
  <c r="M200" i="3"/>
  <c r="N200" i="3"/>
  <c r="L201" i="3"/>
  <c r="M201" i="3"/>
  <c r="K202" i="3"/>
  <c r="J203" i="3"/>
  <c r="J204" i="3"/>
  <c r="K203" i="3"/>
  <c r="M203" i="3"/>
  <c r="L202" i="3"/>
  <c r="N201" i="3"/>
  <c r="M202" i="3"/>
  <c r="N202" i="3"/>
  <c r="K204" i="3"/>
  <c r="J205" i="3"/>
  <c r="L203" i="3"/>
  <c r="N203" i="3"/>
  <c r="L204" i="3"/>
  <c r="M204" i="3"/>
  <c r="K205" i="3"/>
  <c r="J206" i="3"/>
  <c r="N204" i="3"/>
  <c r="L205" i="3"/>
  <c r="M205" i="3"/>
  <c r="K206" i="3"/>
  <c r="J207" i="3"/>
  <c r="O205" i="3"/>
  <c r="N205" i="3"/>
  <c r="L206" i="3"/>
  <c r="M206" i="3"/>
  <c r="J208" i="3"/>
  <c r="K207" i="3"/>
  <c r="L207" i="3"/>
  <c r="K208" i="3"/>
  <c r="M208" i="3"/>
  <c r="J209" i="3"/>
  <c r="N206" i="3"/>
  <c r="M207" i="3"/>
  <c r="K209" i="3"/>
  <c r="J210" i="3"/>
  <c r="L208" i="3"/>
  <c r="N208" i="3"/>
  <c r="N207" i="3"/>
  <c r="K210" i="3"/>
  <c r="J211" i="3"/>
  <c r="L209" i="3"/>
  <c r="M209" i="3"/>
  <c r="L210" i="3"/>
  <c r="M210" i="3"/>
  <c r="N209" i="3"/>
  <c r="K211" i="3"/>
  <c r="J212" i="3"/>
  <c r="L211" i="3"/>
  <c r="N210" i="3"/>
  <c r="M211" i="3"/>
  <c r="J213" i="3"/>
  <c r="K212" i="3"/>
  <c r="J214" i="3"/>
  <c r="K213" i="3"/>
  <c r="N211" i="3"/>
  <c r="L212" i="3"/>
  <c r="O212" i="3"/>
  <c r="M212" i="3"/>
  <c r="N212" i="3"/>
  <c r="L213" i="3"/>
  <c r="M213" i="3"/>
  <c r="K214" i="3"/>
  <c r="J215" i="3"/>
  <c r="K215" i="3"/>
  <c r="J216" i="3"/>
  <c r="L214" i="3"/>
  <c r="M214" i="3"/>
  <c r="N213" i="3"/>
  <c r="N214" i="3"/>
  <c r="M215" i="3"/>
  <c r="K216" i="3"/>
  <c r="J217" i="3"/>
  <c r="L215" i="3"/>
  <c r="N215" i="3"/>
  <c r="L216" i="3"/>
  <c r="M216" i="3"/>
  <c r="J218" i="3"/>
  <c r="K217" i="3"/>
  <c r="L217" i="3"/>
  <c r="N216" i="3"/>
  <c r="M217" i="3"/>
  <c r="K218" i="3"/>
  <c r="J219" i="3"/>
  <c r="N217" i="3"/>
  <c r="L218" i="3"/>
  <c r="M218" i="3"/>
  <c r="K219" i="3"/>
  <c r="O219" i="3"/>
  <c r="J220" i="3"/>
  <c r="N218" i="3"/>
  <c r="K220" i="3"/>
  <c r="J221" i="3"/>
  <c r="L219" i="3"/>
  <c r="M219" i="3"/>
  <c r="N219" i="3"/>
  <c r="L220" i="3"/>
  <c r="M220" i="3"/>
  <c r="J222" i="3"/>
  <c r="K221" i="3"/>
  <c r="N220" i="3"/>
  <c r="L221" i="3"/>
  <c r="M221" i="3"/>
  <c r="K222" i="3"/>
  <c r="J223" i="3"/>
  <c r="K223" i="3"/>
  <c r="M223" i="3"/>
  <c r="J224" i="3"/>
  <c r="L222" i="3"/>
  <c r="M222" i="3"/>
  <c r="N221" i="3"/>
  <c r="N222" i="3"/>
  <c r="K224" i="3"/>
  <c r="J225" i="3"/>
  <c r="L223" i="3"/>
  <c r="N223" i="3"/>
  <c r="K225" i="3"/>
  <c r="J226" i="3"/>
  <c r="L224" i="3"/>
  <c r="M224" i="3"/>
  <c r="K226" i="3"/>
  <c r="J227" i="3"/>
  <c r="L225" i="3"/>
  <c r="M225" i="3"/>
  <c r="N224" i="3"/>
  <c r="L226" i="3"/>
  <c r="O226" i="3"/>
  <c r="N225" i="3"/>
  <c r="M226" i="3"/>
  <c r="K227" i="3"/>
  <c r="J228" i="3"/>
  <c r="L227" i="3"/>
  <c r="N226" i="3"/>
  <c r="J229" i="3"/>
  <c r="K228" i="3"/>
  <c r="M227" i="3"/>
  <c r="L228" i="3"/>
  <c r="M228" i="3"/>
  <c r="N227" i="3"/>
  <c r="K229" i="3"/>
  <c r="J230" i="3"/>
  <c r="N228" i="3"/>
  <c r="K230" i="3"/>
  <c r="J231" i="3"/>
  <c r="L229" i="3"/>
  <c r="M229" i="3"/>
  <c r="L230" i="3"/>
  <c r="M230" i="3"/>
  <c r="N229" i="3"/>
  <c r="K231" i="3"/>
  <c r="J232" i="3"/>
  <c r="N230" i="3"/>
  <c r="L231" i="3"/>
  <c r="M231" i="3"/>
  <c r="J233" i="3"/>
  <c r="K232" i="3"/>
  <c r="L232" i="3"/>
  <c r="N231" i="3"/>
  <c r="M232" i="3"/>
  <c r="J234" i="3"/>
  <c r="K233" i="3"/>
  <c r="N232" i="3"/>
  <c r="L233" i="3"/>
  <c r="K234" i="3"/>
  <c r="J235" i="3"/>
  <c r="O233" i="3"/>
  <c r="M233" i="3"/>
  <c r="M234" i="3"/>
  <c r="J236" i="3"/>
  <c r="K235" i="3"/>
  <c r="L234" i="3"/>
  <c r="N233" i="3"/>
  <c r="N234" i="3"/>
  <c r="L235" i="3"/>
  <c r="M235" i="3"/>
  <c r="K236" i="3"/>
  <c r="J237" i="3"/>
  <c r="K237" i="3"/>
  <c r="M237" i="3"/>
  <c r="J238" i="3"/>
  <c r="N235" i="3"/>
  <c r="L236" i="3"/>
  <c r="M236" i="3"/>
  <c r="N236" i="3"/>
  <c r="K238" i="3"/>
  <c r="J239" i="3"/>
  <c r="L237" i="3"/>
  <c r="N237" i="3"/>
  <c r="K239" i="3"/>
  <c r="M239" i="3"/>
  <c r="J240" i="3"/>
  <c r="L238" i="3"/>
  <c r="M238" i="3"/>
  <c r="N238" i="3"/>
  <c r="K240" i="3"/>
  <c r="J241" i="3"/>
  <c r="L239" i="3"/>
  <c r="N239" i="3"/>
  <c r="K241" i="3"/>
  <c r="J242" i="3"/>
  <c r="L240" i="3"/>
  <c r="M240" i="3"/>
  <c r="O240" i="3"/>
  <c r="L241" i="3"/>
  <c r="M241" i="3"/>
  <c r="K242" i="3"/>
  <c r="M242" i="3"/>
  <c r="J243" i="3"/>
  <c r="N240" i="3"/>
  <c r="K243" i="3"/>
  <c r="J244" i="3"/>
  <c r="L242" i="3"/>
  <c r="N242" i="3"/>
  <c r="N241" i="3"/>
  <c r="L243" i="3"/>
  <c r="M243" i="3"/>
  <c r="K244" i="3"/>
  <c r="J245" i="3"/>
  <c r="L244" i="3"/>
  <c r="N243" i="3"/>
  <c r="K245" i="3"/>
  <c r="J246" i="3"/>
  <c r="M244" i="3"/>
  <c r="L245" i="3"/>
  <c r="M245" i="3"/>
  <c r="N244" i="3"/>
  <c r="K246" i="3"/>
  <c r="J247" i="3"/>
  <c r="K247" i="3"/>
  <c r="J248" i="3"/>
  <c r="L246" i="3"/>
  <c r="N245" i="3"/>
  <c r="M246" i="3"/>
  <c r="N246" i="3"/>
  <c r="L247" i="3"/>
  <c r="M247" i="3"/>
  <c r="O247" i="3"/>
  <c r="K248" i="3"/>
  <c r="J249" i="3"/>
  <c r="J250" i="3"/>
  <c r="K249" i="3"/>
  <c r="N247" i="3"/>
  <c r="L248" i="3"/>
  <c r="M248" i="3"/>
  <c r="L249" i="3"/>
  <c r="M249" i="3"/>
  <c r="K250" i="3"/>
  <c r="J251" i="3"/>
  <c r="N248" i="3"/>
  <c r="L250" i="3"/>
  <c r="M250" i="3"/>
  <c r="N249" i="3"/>
  <c r="K251" i="3"/>
  <c r="J252" i="3"/>
  <c r="K252" i="3"/>
  <c r="J253" i="3"/>
  <c r="N250" i="3"/>
  <c r="L251" i="3"/>
  <c r="M251" i="3"/>
  <c r="N251" i="3"/>
  <c r="J254" i="3"/>
  <c r="K253" i="3"/>
  <c r="L252" i="3"/>
  <c r="M252" i="3"/>
  <c r="N252" i="3"/>
  <c r="L253" i="3"/>
  <c r="M253" i="3"/>
  <c r="K254" i="3"/>
  <c r="J255" i="3"/>
  <c r="N253" i="3"/>
  <c r="O254" i="3"/>
  <c r="L254" i="3"/>
  <c r="M254" i="3"/>
  <c r="K255" i="3"/>
  <c r="M255" i="3"/>
  <c r="J256" i="3"/>
  <c r="N254" i="3"/>
  <c r="K256" i="3"/>
  <c r="J257" i="3"/>
  <c r="L255" i="3"/>
  <c r="N255" i="3"/>
  <c r="L256" i="3"/>
  <c r="M256" i="3"/>
  <c r="K257" i="3"/>
  <c r="J258" i="3"/>
  <c r="K258" i="3"/>
  <c r="M258" i="3"/>
  <c r="J259" i="3"/>
  <c r="L257" i="3"/>
  <c r="M257" i="3"/>
  <c r="N256" i="3"/>
  <c r="N257" i="3"/>
  <c r="K259" i="3"/>
  <c r="J260" i="3"/>
  <c r="L258" i="3"/>
  <c r="N258" i="3"/>
  <c r="J261" i="3"/>
  <c r="K260" i="3"/>
  <c r="L259" i="3"/>
  <c r="M259" i="3"/>
  <c r="N259" i="3"/>
  <c r="L260" i="3"/>
  <c r="M260" i="3"/>
  <c r="K261" i="3"/>
  <c r="J262" i="3"/>
  <c r="N260" i="3"/>
  <c r="L261" i="3"/>
  <c r="M261" i="3"/>
  <c r="O261" i="3"/>
  <c r="K262" i="3"/>
  <c r="M262" i="3"/>
  <c r="J263" i="3"/>
  <c r="N261" i="3"/>
  <c r="K263" i="3"/>
  <c r="M263" i="3"/>
  <c r="J264" i="3"/>
  <c r="L262" i="3"/>
  <c r="N262" i="3"/>
  <c r="J265" i="3"/>
  <c r="K264" i="3"/>
  <c r="M264" i="3"/>
  <c r="L263" i="3"/>
  <c r="N263" i="3"/>
  <c r="L264" i="3"/>
  <c r="N264" i="3"/>
  <c r="K265" i="3"/>
  <c r="J266" i="3"/>
  <c r="L265" i="3"/>
  <c r="M265" i="3"/>
  <c r="K266" i="3"/>
  <c r="M266" i="3"/>
  <c r="J267" i="3"/>
  <c r="K267" i="3"/>
  <c r="M267" i="3"/>
  <c r="J268" i="3"/>
  <c r="L266" i="3"/>
  <c r="N266" i="3"/>
  <c r="N265" i="3"/>
  <c r="K268" i="3"/>
  <c r="M268" i="3"/>
  <c r="J269" i="3"/>
  <c r="L267" i="3"/>
  <c r="N267" i="3"/>
  <c r="O268" i="3"/>
  <c r="J270" i="3"/>
  <c r="K269" i="3"/>
  <c r="L268" i="3"/>
  <c r="N268" i="3"/>
  <c r="K270" i="3"/>
  <c r="M270" i="3"/>
  <c r="J271" i="3"/>
  <c r="L269" i="3"/>
  <c r="M269" i="3"/>
  <c r="J272" i="3"/>
  <c r="K271" i="3"/>
  <c r="N269" i="3"/>
  <c r="L270" i="3"/>
  <c r="N270" i="3"/>
  <c r="L271" i="3"/>
  <c r="M271" i="3"/>
  <c r="K272" i="3"/>
  <c r="J273" i="3"/>
  <c r="N271" i="3"/>
  <c r="L272" i="3"/>
  <c r="M272" i="3"/>
  <c r="K273" i="3"/>
  <c r="M273" i="3"/>
  <c r="J274" i="3"/>
  <c r="N272" i="3"/>
  <c r="K274" i="3"/>
  <c r="J275" i="3"/>
  <c r="L273" i="3"/>
  <c r="N273" i="3"/>
  <c r="K275" i="3"/>
  <c r="J276" i="3"/>
  <c r="L274" i="3"/>
  <c r="M274" i="3"/>
  <c r="N274" i="3"/>
  <c r="L275" i="3"/>
  <c r="M275" i="3"/>
  <c r="O275" i="3"/>
  <c r="J277" i="3"/>
  <c r="K276" i="3"/>
  <c r="N275" i="3"/>
  <c r="K277" i="3"/>
  <c r="J278" i="3"/>
  <c r="L276" i="3"/>
  <c r="M276" i="3"/>
  <c r="N276" i="3"/>
  <c r="K278" i="3"/>
  <c r="M278" i="3"/>
  <c r="J279" i="3"/>
  <c r="L277" i="3"/>
  <c r="M277" i="3"/>
  <c r="N277" i="3"/>
  <c r="L278" i="3"/>
  <c r="N278" i="3"/>
  <c r="K279" i="3"/>
  <c r="M279" i="3"/>
  <c r="J280" i="3"/>
  <c r="K280" i="3"/>
  <c r="J281" i="3"/>
  <c r="L279" i="3"/>
  <c r="N279" i="3"/>
  <c r="L280" i="3"/>
  <c r="M280" i="3"/>
  <c r="J282" i="3"/>
  <c r="K281" i="3"/>
  <c r="L281" i="3"/>
  <c r="N280" i="3"/>
  <c r="K282" i="3"/>
  <c r="J283" i="3"/>
  <c r="M281" i="3"/>
  <c r="K283" i="3"/>
  <c r="J284" i="3"/>
  <c r="L282" i="3"/>
  <c r="O282" i="3"/>
  <c r="M282" i="3"/>
  <c r="N281" i="3"/>
  <c r="L283" i="3"/>
  <c r="M283" i="3"/>
  <c r="N282" i="3"/>
  <c r="K284" i="3"/>
  <c r="J285" i="3"/>
  <c r="N283" i="3"/>
  <c r="K285" i="3"/>
  <c r="M285" i="3"/>
  <c r="J286" i="3"/>
  <c r="L284" i="3"/>
  <c r="M284" i="3"/>
  <c r="N284" i="3"/>
  <c r="K286" i="3"/>
  <c r="M286" i="3"/>
  <c r="J287" i="3"/>
  <c r="L285" i="3"/>
  <c r="N285" i="3"/>
  <c r="K287" i="3"/>
  <c r="J288" i="3"/>
  <c r="L286" i="3"/>
  <c r="N286" i="3"/>
  <c r="L287" i="3"/>
  <c r="M287" i="3"/>
  <c r="J289" i="3"/>
  <c r="K288" i="3"/>
  <c r="N287" i="3"/>
  <c r="L288" i="3"/>
  <c r="K289" i="3"/>
  <c r="M289" i="3"/>
  <c r="J290" i="3"/>
  <c r="M288" i="3"/>
  <c r="N288" i="3"/>
  <c r="K290" i="3"/>
  <c r="J291" i="3"/>
  <c r="L289" i="3"/>
  <c r="N289" i="3"/>
  <c r="O289" i="3"/>
  <c r="L290" i="3"/>
  <c r="M290" i="3"/>
  <c r="K291" i="3"/>
  <c r="M291" i="3"/>
  <c r="J292" i="3"/>
  <c r="N290" i="3"/>
  <c r="J293" i="3"/>
  <c r="K292" i="3"/>
  <c r="L291" i="3"/>
  <c r="N291" i="3"/>
  <c r="K293" i="3"/>
  <c r="J294" i="3"/>
  <c r="L292" i="3"/>
  <c r="M292" i="3"/>
  <c r="N292" i="3"/>
  <c r="K294" i="3"/>
  <c r="J295" i="3"/>
  <c r="L293" i="3"/>
  <c r="M293" i="3"/>
  <c r="N293" i="3"/>
  <c r="L294" i="3"/>
  <c r="M294" i="3"/>
  <c r="K295" i="3"/>
  <c r="J296" i="3"/>
  <c r="N294" i="3"/>
  <c r="M295" i="3"/>
  <c r="K296" i="3"/>
  <c r="O296" i="3"/>
  <c r="J297" i="3"/>
  <c r="L295" i="3"/>
  <c r="N295" i="3"/>
  <c r="J298" i="3"/>
  <c r="K297" i="3"/>
  <c r="L296" i="3"/>
  <c r="M296" i="3"/>
  <c r="N296" i="3"/>
  <c r="L297" i="3"/>
  <c r="M297" i="3"/>
  <c r="K298" i="3"/>
  <c r="J299" i="3"/>
  <c r="N297" i="3"/>
  <c r="J300" i="3"/>
  <c r="K299" i="3"/>
  <c r="M298" i="3"/>
  <c r="L298" i="3"/>
  <c r="L299" i="3"/>
  <c r="M299" i="3"/>
  <c r="K300" i="3"/>
  <c r="M300" i="3"/>
  <c r="J301" i="3"/>
  <c r="N298" i="3"/>
  <c r="N299" i="3"/>
  <c r="L300" i="3"/>
  <c r="N300" i="3"/>
  <c r="K301" i="3"/>
  <c r="J302" i="3"/>
  <c r="L301" i="3"/>
  <c r="K302" i="3"/>
  <c r="M302" i="3"/>
  <c r="J303" i="3"/>
  <c r="M301" i="3"/>
  <c r="J304" i="3"/>
  <c r="K303" i="3"/>
  <c r="M303" i="3"/>
  <c r="N301" i="3"/>
  <c r="L302" i="3"/>
  <c r="N302" i="3"/>
  <c r="K304" i="3"/>
  <c r="J305" i="3"/>
  <c r="O303" i="3"/>
  <c r="L303" i="3"/>
  <c r="N303" i="3"/>
  <c r="M304" i="3"/>
  <c r="K305" i="3"/>
  <c r="J306" i="3"/>
  <c r="L304" i="3"/>
  <c r="N304" i="3"/>
  <c r="L305" i="3"/>
  <c r="M305" i="3"/>
  <c r="K306" i="3"/>
  <c r="J307" i="3"/>
  <c r="M306" i="3"/>
  <c r="J308" i="3"/>
  <c r="K307" i="3"/>
  <c r="N305" i="3"/>
  <c r="L306" i="3"/>
  <c r="N306" i="3"/>
  <c r="K308" i="3"/>
  <c r="J309" i="3"/>
  <c r="L307" i="3"/>
  <c r="M307" i="3"/>
  <c r="N307" i="3"/>
  <c r="L308" i="3"/>
  <c r="M308" i="3"/>
  <c r="K309" i="3"/>
  <c r="J310" i="3"/>
  <c r="N308" i="3"/>
  <c r="K310" i="3"/>
  <c r="M310" i="3"/>
  <c r="J311" i="3"/>
  <c r="L309" i="3"/>
  <c r="M309" i="3"/>
  <c r="N309" i="3"/>
  <c r="K311" i="3"/>
  <c r="J312" i="3"/>
  <c r="L310" i="3"/>
  <c r="N310" i="3"/>
  <c r="O310" i="3"/>
  <c r="K312" i="3"/>
  <c r="J313" i="3"/>
  <c r="L311" i="3"/>
  <c r="M311" i="3"/>
  <c r="L312" i="3"/>
  <c r="M312" i="3"/>
  <c r="N311" i="3"/>
  <c r="J314" i="3"/>
  <c r="K313" i="3"/>
  <c r="N312" i="3"/>
  <c r="L313" i="3"/>
  <c r="K314" i="3"/>
  <c r="M314" i="3"/>
  <c r="J315" i="3"/>
  <c r="M313" i="3"/>
  <c r="K315" i="3"/>
  <c r="J316" i="3"/>
  <c r="N313" i="3"/>
  <c r="L314" i="3"/>
  <c r="N314" i="3"/>
  <c r="M315" i="3"/>
  <c r="K316" i="3"/>
  <c r="J317" i="3"/>
  <c r="L315" i="3"/>
  <c r="N315" i="3"/>
  <c r="L316" i="3"/>
  <c r="M316" i="3"/>
  <c r="J318" i="3"/>
  <c r="K317" i="3"/>
  <c r="N316" i="3"/>
  <c r="L317" i="3"/>
  <c r="M317" i="3"/>
  <c r="O317" i="3"/>
  <c r="K318" i="3"/>
  <c r="J319" i="3"/>
  <c r="L318" i="3"/>
  <c r="M318" i="3"/>
  <c r="K319" i="3"/>
  <c r="J320" i="3"/>
  <c r="N317" i="3"/>
  <c r="L319" i="3"/>
  <c r="M319" i="3"/>
  <c r="K320" i="3"/>
  <c r="J321" i="3"/>
  <c r="N318" i="3"/>
  <c r="N319" i="3"/>
  <c r="L320" i="3"/>
  <c r="M320" i="3"/>
  <c r="K321" i="3"/>
  <c r="J322" i="3"/>
  <c r="K322" i="3"/>
  <c r="J323" i="3"/>
  <c r="L321" i="3"/>
  <c r="M321" i="3"/>
  <c r="N320" i="3"/>
  <c r="N321" i="3"/>
  <c r="M322" i="3"/>
  <c r="K323" i="3"/>
  <c r="J324" i="3"/>
  <c r="L322" i="3"/>
  <c r="N322" i="3"/>
  <c r="L323" i="3"/>
  <c r="M323" i="3"/>
  <c r="J325" i="3"/>
  <c r="K324" i="3"/>
  <c r="N323" i="3"/>
  <c r="L324" i="3"/>
  <c r="M324" i="3"/>
  <c r="O324" i="3"/>
  <c r="K325" i="3"/>
  <c r="J326" i="3"/>
  <c r="N324" i="3"/>
  <c r="K326" i="3"/>
  <c r="J327" i="3"/>
  <c r="L325" i="3"/>
  <c r="M325" i="3"/>
  <c r="L326" i="3"/>
  <c r="M326" i="3"/>
  <c r="N325" i="3"/>
  <c r="K327" i="3"/>
  <c r="J328" i="3"/>
  <c r="L327" i="3"/>
  <c r="M327" i="3"/>
  <c r="N326" i="3"/>
  <c r="J329" i="3"/>
  <c r="K328" i="3"/>
  <c r="N327" i="3"/>
  <c r="L328" i="3"/>
  <c r="M328" i="3"/>
  <c r="K329" i="3"/>
  <c r="J330" i="3"/>
  <c r="N328" i="3"/>
  <c r="K330" i="3"/>
  <c r="J331" i="3"/>
  <c r="L329" i="3"/>
  <c r="M329" i="3"/>
  <c r="M330" i="3"/>
  <c r="N329" i="3"/>
  <c r="J332" i="3"/>
  <c r="K331" i="3"/>
  <c r="L330" i="3"/>
  <c r="N330" i="3"/>
  <c r="K332" i="3"/>
  <c r="J333" i="3"/>
  <c r="L331" i="3"/>
  <c r="M331" i="3"/>
  <c r="O331" i="3"/>
  <c r="L332" i="3"/>
  <c r="M332" i="3"/>
  <c r="N331" i="3"/>
  <c r="K333" i="3"/>
  <c r="J334" i="3"/>
  <c r="N332" i="3"/>
  <c r="K334" i="3"/>
  <c r="J335" i="3"/>
  <c r="L333" i="3"/>
  <c r="M333" i="3"/>
  <c r="L334" i="3"/>
  <c r="N333" i="3"/>
  <c r="J336" i="3"/>
  <c r="K335" i="3"/>
  <c r="M334" i="3"/>
  <c r="K336" i="3"/>
  <c r="J337" i="3"/>
  <c r="N334" i="3"/>
  <c r="L335" i="3"/>
  <c r="M335" i="3"/>
  <c r="L336" i="3"/>
  <c r="M336" i="3"/>
  <c r="K337" i="3"/>
  <c r="J338" i="3"/>
  <c r="N335" i="3"/>
  <c r="N336" i="3"/>
  <c r="L337" i="3"/>
  <c r="M337" i="3"/>
  <c r="K338" i="3"/>
  <c r="J339" i="3"/>
  <c r="L338" i="3"/>
  <c r="O338" i="3"/>
  <c r="K339" i="3"/>
  <c r="J340" i="3"/>
  <c r="M338" i="3"/>
  <c r="N337" i="3"/>
  <c r="J341" i="3"/>
  <c r="K340" i="3"/>
  <c r="N338" i="3"/>
  <c r="L339" i="3"/>
  <c r="M339" i="3"/>
  <c r="N339" i="3"/>
  <c r="L340" i="3"/>
  <c r="M340" i="3"/>
  <c r="K341" i="3"/>
  <c r="J342" i="3"/>
  <c r="L341" i="3"/>
  <c r="M341" i="3"/>
  <c r="K342" i="3"/>
  <c r="J343" i="3"/>
  <c r="N340" i="3"/>
  <c r="N341" i="3"/>
  <c r="L342" i="3"/>
  <c r="M342" i="3"/>
  <c r="K343" i="3"/>
  <c r="J344" i="3"/>
  <c r="K344" i="3"/>
  <c r="J345" i="3"/>
  <c r="N342" i="3"/>
  <c r="L343" i="3"/>
  <c r="M343" i="3"/>
  <c r="L344" i="3"/>
  <c r="M344" i="3"/>
  <c r="N343" i="3"/>
  <c r="J346" i="3"/>
  <c r="K345" i="3"/>
  <c r="N344" i="3"/>
  <c r="L345" i="3"/>
  <c r="M345" i="3"/>
  <c r="O345" i="3"/>
  <c r="K346" i="3"/>
  <c r="J347" i="3"/>
  <c r="M346" i="3"/>
  <c r="J348" i="3"/>
  <c r="K347" i="3"/>
  <c r="L346" i="3"/>
  <c r="N345" i="3"/>
  <c r="L347" i="3"/>
  <c r="M347" i="3"/>
  <c r="N346" i="3"/>
  <c r="K348" i="3"/>
  <c r="J349" i="3"/>
  <c r="N347" i="3"/>
  <c r="K349" i="3"/>
  <c r="J350" i="3"/>
  <c r="L348" i="3"/>
  <c r="M348" i="3"/>
  <c r="N348" i="3"/>
  <c r="L349" i="3"/>
  <c r="M349" i="3"/>
  <c r="K350" i="3"/>
  <c r="J351" i="3"/>
  <c r="K351" i="3"/>
  <c r="J352" i="3"/>
  <c r="N349" i="3"/>
  <c r="L350" i="3"/>
  <c r="M350" i="3"/>
  <c r="L351" i="3"/>
  <c r="M351" i="3"/>
  <c r="K352" i="3"/>
  <c r="M352" i="3"/>
  <c r="J353" i="3"/>
  <c r="N350" i="3"/>
  <c r="N351" i="3"/>
  <c r="L352" i="3"/>
  <c r="N352" i="3"/>
  <c r="O352" i="3"/>
  <c r="K353" i="3"/>
  <c r="J354" i="3"/>
  <c r="K354" i="3"/>
  <c r="J355" i="3"/>
  <c r="L353" i="3"/>
  <c r="M353" i="3"/>
  <c r="M354" i="3"/>
  <c r="N353" i="3"/>
  <c r="J356" i="3"/>
  <c r="K355" i="3"/>
  <c r="L354" i="3"/>
  <c r="N354" i="3"/>
  <c r="L355" i="3"/>
  <c r="M355" i="3"/>
  <c r="K356" i="3"/>
  <c r="J357" i="3"/>
  <c r="K357" i="3"/>
  <c r="J358" i="3"/>
  <c r="L356" i="3"/>
  <c r="M356" i="3"/>
  <c r="N355" i="3"/>
  <c r="N356" i="3"/>
  <c r="K358" i="3"/>
  <c r="M358" i="3"/>
  <c r="J359" i="3"/>
  <c r="L357" i="3"/>
  <c r="M357" i="3"/>
  <c r="K359" i="3"/>
  <c r="J360" i="3"/>
  <c r="L358" i="3"/>
  <c r="N358" i="3"/>
  <c r="N357" i="3"/>
  <c r="L359" i="3"/>
  <c r="M359" i="3"/>
  <c r="O359" i="3"/>
  <c r="K360" i="3"/>
  <c r="J361" i="3"/>
  <c r="N359" i="3"/>
  <c r="L360" i="3"/>
  <c r="M360" i="3"/>
  <c r="K361" i="3"/>
  <c r="J362" i="3"/>
  <c r="N360" i="3"/>
  <c r="L361" i="3"/>
  <c r="M361" i="3"/>
  <c r="K362" i="3"/>
  <c r="J363" i="3"/>
  <c r="L362" i="3"/>
  <c r="J364" i="3"/>
  <c r="K363" i="3"/>
  <c r="M362" i="3"/>
  <c r="N361" i="3"/>
  <c r="N362" i="3"/>
  <c r="L363" i="3"/>
  <c r="M363" i="3"/>
  <c r="K364" i="3"/>
  <c r="L364" i="3"/>
  <c r="J365" i="3"/>
  <c r="N363" i="3"/>
  <c r="M364" i="3"/>
  <c r="N364" i="3"/>
  <c r="K365" i="3"/>
  <c r="J366" i="3"/>
  <c r="L365" i="3"/>
  <c r="M365" i="3"/>
  <c r="K366" i="3"/>
  <c r="J367" i="3"/>
  <c r="N365" i="3"/>
  <c r="K367" i="3"/>
  <c r="J368" i="3"/>
  <c r="K368" i="3"/>
  <c r="L366" i="3"/>
  <c r="O366" i="3"/>
  <c r="M366" i="3"/>
  <c r="M368" i="3"/>
  <c r="L368" i="3"/>
  <c r="N366" i="3"/>
  <c r="L367" i="3"/>
  <c r="M367" i="3"/>
  <c r="N368" i="3"/>
  <c r="N367" i="3"/>
</calcChain>
</file>

<file path=xl/sharedStrings.xml><?xml version="1.0" encoding="utf-8"?>
<sst xmlns="http://schemas.openxmlformats.org/spreadsheetml/2006/main" count="2131" uniqueCount="119">
  <si>
    <t xml:space="preserve">Year Total Actual </t>
  </si>
  <si>
    <t>Year Total Predicted</t>
  </si>
  <si>
    <t>L1 Yearly Total</t>
  </si>
  <si>
    <t>L2 Yearly Total</t>
  </si>
  <si>
    <t>L3 Yearly Total</t>
  </si>
  <si>
    <t>Monthly Totals</t>
  </si>
  <si>
    <t>Aug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</si>
  <si>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</si>
  <si>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</si>
  <si>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</si>
  <si>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</si>
  <si>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</si>
  <si>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</si>
  <si>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</si>
  <si>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</si>
  <si>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</si>
  <si>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</si>
  <si>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Quarterly Totals</t>
  </si>
  <si>
    <t>Week Starting</t>
  </si>
  <si>
    <t>Weekly Totals (Actual)</t>
  </si>
  <si>
    <t>Weekly Totals (Predicted)</t>
  </si>
  <si>
    <t>Weekly Percent Change (Predicted)</t>
  </si>
  <si>
    <t>Weekly Percent Change (Actual)</t>
  </si>
  <si>
    <t xml:space="preserve">Week starting </t>
  </si>
  <si>
    <t xml:space="preserve"> Weekly Intensity totals</t>
  </si>
  <si>
    <t>Actual Week Total</t>
  </si>
  <si>
    <t>Pred Week Total</t>
  </si>
  <si>
    <t>Actual % Change</t>
  </si>
  <si>
    <t>Pred % Change</t>
  </si>
  <si>
    <t>Intensity</t>
  </si>
  <si>
    <t>L1</t>
  </si>
  <si>
    <t>L2</t>
  </si>
  <si>
    <t>L3</t>
  </si>
  <si>
    <t>L1 Total</t>
  </si>
  <si>
    <t>L2 Total</t>
  </si>
  <si>
    <t>L3 Total</t>
  </si>
  <si>
    <t>Actual Overs</t>
  </si>
  <si>
    <t>Predicted Overs</t>
  </si>
  <si>
    <t>Actual Daily Total</t>
  </si>
  <si>
    <t>WEEK 1</t>
  </si>
  <si>
    <t>Predicted Daily Total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</si>
  <si>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</si>
  <si>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</si>
  <si>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</si>
  <si>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</si>
  <si>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</si>
  <si>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</si>
  <si>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</si>
  <si>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</si>
  <si>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</si>
  <si>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</si>
  <si>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</si>
  <si>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</si>
  <si>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</si>
  <si>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</si>
  <si>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</si>
  <si>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</si>
  <si>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</si>
  <si>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</si>
  <si>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</si>
  <si>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</si>
  <si>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</si>
  <si>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</si>
  <si>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</si>
  <si>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</si>
  <si>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</si>
  <si>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</si>
  <si>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WEEK 28</t>
  </si>
  <si>
    <t>WEEK 29</t>
  </si>
  <si>
    <t>WEEK 30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</si>
  <si>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</si>
  <si>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</si>
  <si>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</si>
  <si>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</si>
  <si>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</si>
  <si>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</si>
  <si>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</si>
  <si>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</si>
  <si>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</si>
  <si>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WEEK 40</t>
  </si>
  <si>
    <t>WEEK 41</t>
  </si>
  <si>
    <t>WEEK 42</t>
  </si>
  <si>
    <t>WEEK 43</t>
  </si>
  <si>
    <t>WEEK 44</t>
  </si>
  <si>
    <t>WEEK 45</t>
  </si>
  <si>
    <t>WEEK 46</t>
  </si>
  <si>
    <t>WEEK 47</t>
  </si>
  <si>
    <t>WEEK 48</t>
  </si>
  <si>
    <t>WEEK 49</t>
  </si>
  <si>
    <t>WEEK 50</t>
  </si>
  <si>
    <t>WEEK 51</t>
  </si>
  <si>
    <t>WEEK 52</t>
  </si>
  <si>
    <t>Date</t>
  </si>
  <si>
    <t>Total Actual</t>
  </si>
  <si>
    <t>Rest Wk Percent Change (Actual)</t>
  </si>
  <si>
    <t>Actual Rest % Change</t>
  </si>
  <si>
    <t>PREDICTED LOAD</t>
  </si>
  <si>
    <t>ACTUAL LOAD</t>
  </si>
  <si>
    <t>Serial</t>
  </si>
  <si>
    <t>Load</t>
  </si>
  <si>
    <t>Chronic Load</t>
  </si>
  <si>
    <t>Acute Load</t>
  </si>
  <si>
    <t>Spike</t>
  </si>
  <si>
    <t>Weekly (sum)</t>
  </si>
  <si>
    <t>NAME:</t>
  </si>
  <si>
    <t>Sept</t>
  </si>
  <si>
    <t>Intensity Level 1 (50-70%)</t>
  </si>
  <si>
    <t>Intensity Level 2 (71-85%)</t>
  </si>
  <si>
    <t>Intensity Level 3 (86-100%)</t>
  </si>
  <si>
    <t>Actual</t>
  </si>
  <si>
    <t>Predicted</t>
  </si>
  <si>
    <t>Upper Limit 35%</t>
  </si>
  <si>
    <t>Lower Limit -35%</t>
  </si>
  <si>
    <t>Limit 40+</t>
  </si>
  <si>
    <t>WEEK 53</t>
  </si>
  <si>
    <t>WEEK 54</t>
  </si>
  <si>
    <t>WEEK 55</t>
  </si>
  <si>
    <t>WEEK 56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</si>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</sst>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9]d\ mmm\ 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48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4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rgb="FF0070C0"/>
      </bottom>
      <diagonal/>
    </border>
    <border>
      <left/>
      <right style="medium">
        <color indexed="64"/>
      </right>
      <top/>
      <bottom style="medium">
        <color rgb="FF0070C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7" fillId="10" borderId="6" xfId="0" applyFont="1" applyFill="1" applyBorder="1" applyAlignment="1" applyProtection="1">
      <alignment horizontal="center" vertical="center"/>
      <protection locked="0"/>
    </xf>
    <xf numFmtId="0" fontId="7" fillId="10" borderId="0" xfId="0" applyFont="1" applyFill="1" applyAlignment="1" applyProtection="1">
      <alignment horizontal="center" vertical="center"/>
      <protection locked="0"/>
    </xf>
    <xf numFmtId="0" fontId="7" fillId="10" borderId="7" xfId="0" applyFont="1" applyFill="1" applyBorder="1" applyAlignment="1" applyProtection="1">
      <alignment horizontal="center" vertical="center"/>
      <protection locked="0"/>
    </xf>
    <xf numFmtId="0" fontId="1" fillId="0" borderId="0" xfId="2"/>
    <xf numFmtId="0" fontId="3" fillId="2" borderId="0" xfId="0" applyFont="1" applyFill="1"/>
    <xf numFmtId="0" fontId="4" fillId="3" borderId="0" xfId="0" applyFont="1" applyFill="1"/>
    <xf numFmtId="9" fontId="4" fillId="0" borderId="0" xfId="1" applyFont="1" applyAlignment="1">
      <alignment horizontal="center"/>
    </xf>
    <xf numFmtId="0" fontId="5" fillId="0" borderId="0" xfId="0" applyFont="1"/>
    <xf numFmtId="0" fontId="4" fillId="4" borderId="0" xfId="0" applyFont="1" applyFill="1"/>
    <xf numFmtId="0" fontId="4" fillId="5" borderId="0" xfId="0" applyFont="1" applyFill="1"/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8" borderId="2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6" fillId="9" borderId="0" xfId="0" applyFont="1" applyFill="1" applyAlignment="1">
      <alignment horizontal="left"/>
    </xf>
    <xf numFmtId="16" fontId="4" fillId="7" borderId="11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6" fillId="2" borderId="0" xfId="0" applyFont="1" applyFill="1" applyAlignment="1">
      <alignment horizontal="left"/>
    </xf>
    <xf numFmtId="9" fontId="4" fillId="0" borderId="2" xfId="1" applyFont="1" applyBorder="1" applyAlignment="1">
      <alignment horizontal="center"/>
    </xf>
    <xf numFmtId="9" fontId="4" fillId="0" borderId="3" xfId="1" applyFont="1" applyBorder="1" applyAlignment="1">
      <alignment horizontal="center"/>
    </xf>
    <xf numFmtId="9" fontId="4" fillId="0" borderId="4" xfId="1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6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8" fillId="3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10" borderId="0" xfId="0" applyFont="1" applyFill="1"/>
    <xf numFmtId="0" fontId="7" fillId="13" borderId="12" xfId="0" applyFont="1" applyFill="1" applyBorder="1" applyAlignment="1">
      <alignment horizontal="center" vertical="center"/>
    </xf>
    <xf numFmtId="0" fontId="7" fillId="13" borderId="13" xfId="0" applyFont="1" applyFill="1" applyBorder="1" applyAlignment="1">
      <alignment horizontal="center" vertical="center"/>
    </xf>
    <xf numFmtId="0" fontId="7" fillId="1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10" fillId="2" borderId="0" xfId="0" applyFont="1" applyFill="1"/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2" borderId="2" xfId="0" applyFont="1" applyFill="1" applyBorder="1"/>
    <xf numFmtId="0" fontId="11" fillId="2" borderId="4" xfId="0" applyFont="1" applyFill="1" applyBorder="1"/>
    <xf numFmtId="0" fontId="1" fillId="11" borderId="12" xfId="2" applyFill="1" applyBorder="1"/>
    <xf numFmtId="14" fontId="12" fillId="11" borderId="13" xfId="2" applyNumberFormat="1" applyFont="1" applyFill="1" applyBorder="1"/>
    <xf numFmtId="0" fontId="2" fillId="11" borderId="13" xfId="2" applyFont="1" applyFill="1" applyBorder="1"/>
    <xf numFmtId="1" fontId="2" fillId="11" borderId="13" xfId="2" applyNumberFormat="1" applyFont="1" applyFill="1" applyBorder="1"/>
    <xf numFmtId="9" fontId="2" fillId="11" borderId="13" xfId="3" applyFont="1" applyFill="1" applyBorder="1"/>
    <xf numFmtId="0" fontId="2" fillId="11" borderId="14" xfId="2" applyFont="1" applyFill="1" applyBorder="1"/>
    <xf numFmtId="0" fontId="13" fillId="11" borderId="12" xfId="2" applyFont="1" applyFill="1" applyBorder="1"/>
    <xf numFmtId="14" fontId="14" fillId="11" borderId="13" xfId="2" applyNumberFormat="1" applyFont="1" applyFill="1" applyBorder="1"/>
    <xf numFmtId="0" fontId="13" fillId="11" borderId="13" xfId="2" applyFont="1" applyFill="1" applyBorder="1"/>
    <xf numFmtId="9" fontId="13" fillId="11" borderId="13" xfId="2" applyNumberFormat="1" applyFont="1" applyFill="1" applyBorder="1"/>
    <xf numFmtId="0" fontId="13" fillId="11" borderId="14" xfId="2" applyFont="1" applyFill="1" applyBorder="1"/>
    <xf numFmtId="0" fontId="2" fillId="0" borderId="0" xfId="2" applyFont="1"/>
    <xf numFmtId="0" fontId="15" fillId="0" borderId="11" xfId="2" applyFont="1" applyBorder="1"/>
    <xf numFmtId="14" fontId="15" fillId="0" borderId="2" xfId="2" applyNumberFormat="1" applyFont="1" applyBorder="1"/>
    <xf numFmtId="1" fontId="15" fillId="0" borderId="3" xfId="2" applyNumberFormat="1" applyFont="1" applyBorder="1"/>
    <xf numFmtId="1" fontId="15" fillId="0" borderId="11" xfId="2" applyNumberFormat="1" applyFont="1" applyBorder="1"/>
    <xf numFmtId="9" fontId="15" fillId="0" borderId="11" xfId="2" applyNumberFormat="1" applyFont="1" applyBorder="1"/>
    <xf numFmtId="0" fontId="15" fillId="0" borderId="4" xfId="2" applyFont="1" applyBorder="1"/>
    <xf numFmtId="0" fontId="2" fillId="12" borderId="13" xfId="2" applyFont="1" applyFill="1" applyBorder="1"/>
    <xf numFmtId="0" fontId="15" fillId="0" borderId="11" xfId="2" applyFont="1" applyBorder="1" applyAlignment="1">
      <alignment horizontal="center"/>
    </xf>
    <xf numFmtId="14" fontId="15" fillId="0" borderId="4" xfId="2" applyNumberFormat="1" applyFont="1" applyBorder="1"/>
    <xf numFmtId="0" fontId="15" fillId="0" borderId="3" xfId="2" applyFont="1" applyBorder="1"/>
    <xf numFmtId="0" fontId="1" fillId="0" borderId="1" xfId="2" applyBorder="1" applyAlignment="1">
      <alignment horizontal="center"/>
    </xf>
    <xf numFmtId="0" fontId="2" fillId="0" borderId="13" xfId="2" applyFont="1" applyBorder="1"/>
    <xf numFmtId="1" fontId="2" fillId="0" borderId="13" xfId="2" applyNumberFormat="1" applyFont="1" applyBorder="1"/>
    <xf numFmtId="0" fontId="2" fillId="0" borderId="14" xfId="2" applyFont="1" applyBorder="1"/>
    <xf numFmtId="0" fontId="2" fillId="12" borderId="0" xfId="2" applyFont="1" applyFill="1"/>
    <xf numFmtId="0" fontId="2" fillId="0" borderId="15" xfId="2" applyFont="1" applyBorder="1" applyAlignment="1">
      <alignment horizontal="center"/>
    </xf>
    <xf numFmtId="1" fontId="2" fillId="0" borderId="0" xfId="2" applyNumberFormat="1" applyFont="1"/>
    <xf numFmtId="9" fontId="2" fillId="0" borderId="0" xfId="3" applyFont="1"/>
    <xf numFmtId="0" fontId="2" fillId="0" borderId="7" xfId="2" applyFont="1" applyBorder="1"/>
    <xf numFmtId="0" fontId="1" fillId="0" borderId="15" xfId="2" applyBorder="1" applyAlignment="1">
      <alignment horizontal="center"/>
    </xf>
    <xf numFmtId="14" fontId="2" fillId="0" borderId="6" xfId="2" applyNumberFormat="1" applyFont="1" applyBorder="1"/>
    <xf numFmtId="14" fontId="2" fillId="0" borderId="0" xfId="2" applyNumberFormat="1" applyFont="1"/>
    <xf numFmtId="0" fontId="2" fillId="0" borderId="16" xfId="2" applyFont="1" applyBorder="1"/>
    <xf numFmtId="1" fontId="2" fillId="0" borderId="16" xfId="2" applyNumberFormat="1" applyFont="1" applyBorder="1"/>
    <xf numFmtId="9" fontId="2" fillId="0" borderId="16" xfId="3" applyFont="1" applyBorder="1"/>
    <xf numFmtId="0" fontId="2" fillId="0" borderId="17" xfId="2" applyFont="1" applyBorder="1"/>
    <xf numFmtId="0" fontId="2" fillId="0" borderId="19" xfId="2" applyFont="1" applyBorder="1"/>
    <xf numFmtId="1" fontId="2" fillId="0" borderId="19" xfId="2" applyNumberFormat="1" applyFont="1" applyBorder="1"/>
    <xf numFmtId="9" fontId="2" fillId="0" borderId="19" xfId="3" applyFont="1" applyBorder="1"/>
    <xf numFmtId="0" fontId="2" fillId="0" borderId="18" xfId="2" applyFont="1" applyBorder="1"/>
    <xf numFmtId="0" fontId="2" fillId="0" borderId="6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2" fillId="12" borderId="9" xfId="2" applyFont="1" applyFill="1" applyBorder="1"/>
    <xf numFmtId="14" fontId="2" fillId="0" borderId="8" xfId="2" applyNumberFormat="1" applyFont="1" applyBorder="1"/>
    <xf numFmtId="0" fontId="2" fillId="0" borderId="9" xfId="2" applyFont="1" applyBorder="1"/>
    <xf numFmtId="1" fontId="2" fillId="0" borderId="9" xfId="2" applyNumberFormat="1" applyFont="1" applyBorder="1"/>
    <xf numFmtId="9" fontId="2" fillId="0" borderId="9" xfId="3" applyFont="1" applyBorder="1"/>
    <xf numFmtId="0" fontId="2" fillId="0" borderId="5" xfId="2" applyFont="1" applyBorder="1" applyAlignment="1">
      <alignment horizontal="center"/>
    </xf>
    <xf numFmtId="14" fontId="2" fillId="0" borderId="9" xfId="2" applyNumberFormat="1" applyFont="1" applyBorder="1"/>
    <xf numFmtId="0" fontId="2" fillId="0" borderId="10" xfId="2" applyFont="1" applyBorder="1"/>
    <xf numFmtId="0" fontId="2" fillId="0" borderId="0" xfId="2" quotePrefix="1" applyFont="1"/>
    <xf numFmtId="0" fontId="7" fillId="3" borderId="12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1" fontId="4" fillId="0" borderId="2" xfId="1" applyNumberFormat="1" applyFont="1" applyBorder="1" applyAlignment="1">
      <alignment horizontal="center"/>
    </xf>
    <xf numFmtId="14" fontId="2" fillId="0" borderId="12" xfId="2" applyNumberFormat="1" applyFont="1" applyBorder="1"/>
    <xf numFmtId="14" fontId="2" fillId="0" borderId="13" xfId="2" applyNumberFormat="1" applyFont="1" applyBorder="1"/>
    <xf numFmtId="16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14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 applyProtection="1">
      <alignment horizontal="center"/>
      <protection locked="0"/>
    </xf>
    <xf numFmtId="0" fontId="7" fillId="11" borderId="0" xfId="0" applyFont="1" applyFill="1" applyAlignment="1" applyProtection="1">
      <alignment horizontal="center" vertical="center"/>
      <protection locked="0"/>
    </xf>
    <xf numFmtId="0" fontId="11" fillId="2" borderId="12" xfId="0" applyFont="1" applyFill="1" applyBorder="1"/>
    <xf numFmtId="0" fontId="10" fillId="2" borderId="13" xfId="0" applyFont="1" applyFill="1" applyBorder="1" applyAlignment="1">
      <alignment horizontal="center" vertical="center"/>
    </xf>
    <xf numFmtId="0" fontId="11" fillId="2" borderId="14" xfId="0" applyFont="1" applyFill="1" applyBorder="1"/>
    <xf numFmtId="0" fontId="7" fillId="11" borderId="13" xfId="0" applyFont="1" applyFill="1" applyBorder="1" applyAlignment="1">
      <alignment horizontal="left" vertical="center"/>
    </xf>
    <xf numFmtId="0" fontId="7" fillId="11" borderId="0" xfId="0" applyFont="1" applyFill="1"/>
    <xf numFmtId="0" fontId="9" fillId="11" borderId="0" xfId="0" applyFont="1" applyFill="1" applyAlignment="1">
      <alignment horizontal="center"/>
    </xf>
    <xf numFmtId="0" fontId="7" fillId="11" borderId="0" xfId="0" applyFont="1" applyFill="1" applyAlignment="1">
      <alignment horizontal="center" vertical="center"/>
    </xf>
    <xf numFmtId="0" fontId="10" fillId="11" borderId="0" xfId="0" applyFont="1" applyFill="1"/>
    <xf numFmtId="0" fontId="10" fillId="11" borderId="0" xfId="0" applyFont="1" applyFill="1" applyAlignment="1">
      <alignment horizontal="center" vertical="center"/>
    </xf>
    <xf numFmtId="0" fontId="7" fillId="11" borderId="13" xfId="0" applyFont="1" applyFill="1" applyBorder="1" applyAlignment="1">
      <alignment horizontal="center" vertical="center" wrapText="1"/>
    </xf>
    <xf numFmtId="0" fontId="8" fillId="11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11" fillId="11" borderId="0" xfId="0" applyFont="1" applyFill="1"/>
    <xf numFmtId="9" fontId="4" fillId="0" borderId="0" xfId="0" applyNumberFormat="1" applyFont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9" fontId="2" fillId="10" borderId="1" xfId="1" applyFont="1" applyFill="1" applyBorder="1" applyAlignment="1">
      <alignment horizontal="center" vertical="center"/>
    </xf>
    <xf numFmtId="9" fontId="2" fillId="10" borderId="15" xfId="1" applyFont="1" applyFill="1" applyBorder="1" applyAlignment="1">
      <alignment horizontal="center" vertical="center"/>
    </xf>
    <xf numFmtId="9" fontId="2" fillId="10" borderId="5" xfId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wrapText="1"/>
      <protection locked="0"/>
    </xf>
    <xf numFmtId="9" fontId="2" fillId="7" borderId="1" xfId="1" applyFont="1" applyFill="1" applyBorder="1" applyAlignment="1">
      <alignment horizontal="center" vertical="center"/>
    </xf>
    <xf numFmtId="9" fontId="2" fillId="7" borderId="15" xfId="1" applyFont="1" applyFill="1" applyBorder="1" applyAlignment="1">
      <alignment horizontal="center" vertical="center"/>
    </xf>
    <xf numFmtId="9" fontId="2" fillId="7" borderId="5" xfId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2" fillId="10" borderId="15" xfId="0" applyFont="1" applyFill="1" applyBorder="1" applyAlignment="1">
      <alignment horizontal="center"/>
    </xf>
    <xf numFmtId="0" fontId="2" fillId="10" borderId="5" xfId="0" applyFont="1" applyFill="1" applyBorder="1" applyAlignment="1">
      <alignment horizontal="center"/>
    </xf>
    <xf numFmtId="164" fontId="7" fillId="11" borderId="2" xfId="0" applyNumberFormat="1" applyFont="1" applyFill="1" applyBorder="1" applyAlignment="1">
      <alignment horizontal="center" vertical="center"/>
    </xf>
    <xf numFmtId="164" fontId="7" fillId="11" borderId="3" xfId="0" applyNumberFormat="1" applyFont="1" applyFill="1" applyBorder="1" applyAlignment="1">
      <alignment horizontal="center" vertical="center"/>
    </xf>
    <xf numFmtId="164" fontId="7" fillId="11" borderId="4" xfId="0" applyNumberFormat="1" applyFont="1" applyFill="1" applyBorder="1" applyAlignment="1">
      <alignment horizontal="center" vertical="center"/>
    </xf>
    <xf numFmtId="164" fontId="7" fillId="11" borderId="13" xfId="0" applyNumberFormat="1" applyFont="1" applyFill="1" applyBorder="1" applyAlignment="1">
      <alignment horizontal="center" vertical="center"/>
    </xf>
    <xf numFmtId="0" fontId="7" fillId="11" borderId="13" xfId="0" applyFont="1" applyFill="1" applyBorder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9" fontId="2" fillId="11" borderId="0" xfId="1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Percent" xfId="1" builtinId="5"/>
    <cellStyle name="Percent 2" xfId="3" xr:uid="{00000000-0005-0000-0000-000003000000}"/>
  </cellStyles>
  <dxfs count="463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60093"/>
      <color rgb="FFCC0066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calcChain" Target="calcChain.xml"/><Relationship Id="rId5" Type="http://schemas.openxmlformats.org/officeDocument/2006/relationships/chartsheet" Target="chartsheets/sheet3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ACTUAL LOADING SEASON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363918601378678E-2"/>
          <c:y val="0.16733794065779917"/>
          <c:w val="0.96595164792830224"/>
          <c:h val="0.7006771004222434"/>
        </c:manualLayout>
      </c:layout>
      <c:areaChart>
        <c:grouping val="standard"/>
        <c:varyColors val="0"/>
        <c:ser>
          <c:idx val="1"/>
          <c:order val="0"/>
          <c:tx>
            <c:strRef>
              <c:f>'chronic.acute DATA'!$L$2</c:f>
              <c:strCache>
                <c:ptCount val="1"/>
                <c:pt idx="0">
                  <c:v>Chronic Load</c:v>
                </c:pt>
              </c:strCache>
            </c:strRef>
          </c:tx>
          <c:spPr>
            <a:solidFill>
              <a:srgbClr val="00B050"/>
            </a:solidFill>
          </c:spPr>
          <c:cat>
            <c:numRef>
              <c:f>'chronic.acute DATA'!$J$3:$J$368</c:f>
              <c:numCache>
                <c:formatCode>m/d/yyyy</c:formatCode>
                <c:ptCount val="366"/>
                <c:pt idx="0">
                  <c:v>44011</c:v>
                </c:pt>
                <c:pt idx="1">
                  <c:v>44012</c:v>
                </c:pt>
                <c:pt idx="2">
                  <c:v>44013</c:v>
                </c:pt>
                <c:pt idx="3">
                  <c:v>44014</c:v>
                </c:pt>
                <c:pt idx="4">
                  <c:v>44015</c:v>
                </c:pt>
                <c:pt idx="5">
                  <c:v>44016</c:v>
                </c:pt>
                <c:pt idx="6">
                  <c:v>44017</c:v>
                </c:pt>
                <c:pt idx="7">
                  <c:v>44018</c:v>
                </c:pt>
                <c:pt idx="8">
                  <c:v>44019</c:v>
                </c:pt>
                <c:pt idx="9">
                  <c:v>44020</c:v>
                </c:pt>
                <c:pt idx="10">
                  <c:v>44021</c:v>
                </c:pt>
                <c:pt idx="11">
                  <c:v>44022</c:v>
                </c:pt>
                <c:pt idx="12">
                  <c:v>44023</c:v>
                </c:pt>
                <c:pt idx="13">
                  <c:v>44024</c:v>
                </c:pt>
                <c:pt idx="14">
                  <c:v>44025</c:v>
                </c:pt>
                <c:pt idx="15">
                  <c:v>44026</c:v>
                </c:pt>
                <c:pt idx="16">
                  <c:v>44027</c:v>
                </c:pt>
                <c:pt idx="17">
                  <c:v>44028</c:v>
                </c:pt>
                <c:pt idx="18">
                  <c:v>44029</c:v>
                </c:pt>
                <c:pt idx="19">
                  <c:v>44030</c:v>
                </c:pt>
                <c:pt idx="20">
                  <c:v>44031</c:v>
                </c:pt>
                <c:pt idx="21">
                  <c:v>44032</c:v>
                </c:pt>
                <c:pt idx="22">
                  <c:v>44033</c:v>
                </c:pt>
                <c:pt idx="23">
                  <c:v>44034</c:v>
                </c:pt>
                <c:pt idx="24">
                  <c:v>44035</c:v>
                </c:pt>
                <c:pt idx="25">
                  <c:v>44036</c:v>
                </c:pt>
                <c:pt idx="26">
                  <c:v>44037</c:v>
                </c:pt>
                <c:pt idx="27">
                  <c:v>44038</c:v>
                </c:pt>
                <c:pt idx="28">
                  <c:v>44039</c:v>
                </c:pt>
                <c:pt idx="29">
                  <c:v>44040</c:v>
                </c:pt>
                <c:pt idx="30">
                  <c:v>44041</c:v>
                </c:pt>
                <c:pt idx="31">
                  <c:v>44042</c:v>
                </c:pt>
                <c:pt idx="32">
                  <c:v>44043</c:v>
                </c:pt>
                <c:pt idx="33">
                  <c:v>44044</c:v>
                </c:pt>
                <c:pt idx="34">
                  <c:v>44045</c:v>
                </c:pt>
                <c:pt idx="35">
                  <c:v>44046</c:v>
                </c:pt>
                <c:pt idx="36">
                  <c:v>44047</c:v>
                </c:pt>
                <c:pt idx="37">
                  <c:v>44048</c:v>
                </c:pt>
                <c:pt idx="38">
                  <c:v>44049</c:v>
                </c:pt>
                <c:pt idx="39">
                  <c:v>44050</c:v>
                </c:pt>
                <c:pt idx="40">
                  <c:v>44051</c:v>
                </c:pt>
                <c:pt idx="41">
                  <c:v>44052</c:v>
                </c:pt>
                <c:pt idx="42">
                  <c:v>44053</c:v>
                </c:pt>
                <c:pt idx="43">
                  <c:v>44054</c:v>
                </c:pt>
                <c:pt idx="44">
                  <c:v>44055</c:v>
                </c:pt>
                <c:pt idx="45">
                  <c:v>44056</c:v>
                </c:pt>
                <c:pt idx="46">
                  <c:v>44057</c:v>
                </c:pt>
                <c:pt idx="47">
                  <c:v>44058</c:v>
                </c:pt>
                <c:pt idx="48">
                  <c:v>44059</c:v>
                </c:pt>
                <c:pt idx="49">
                  <c:v>44060</c:v>
                </c:pt>
                <c:pt idx="50">
                  <c:v>44061</c:v>
                </c:pt>
                <c:pt idx="51">
                  <c:v>44062</c:v>
                </c:pt>
                <c:pt idx="52">
                  <c:v>44063</c:v>
                </c:pt>
                <c:pt idx="53">
                  <c:v>44064</c:v>
                </c:pt>
                <c:pt idx="54">
                  <c:v>44065</c:v>
                </c:pt>
                <c:pt idx="55">
                  <c:v>44066</c:v>
                </c:pt>
                <c:pt idx="56">
                  <c:v>44067</c:v>
                </c:pt>
                <c:pt idx="57">
                  <c:v>44068</c:v>
                </c:pt>
                <c:pt idx="58">
                  <c:v>44069</c:v>
                </c:pt>
                <c:pt idx="59">
                  <c:v>44070</c:v>
                </c:pt>
                <c:pt idx="60">
                  <c:v>44071</c:v>
                </c:pt>
                <c:pt idx="61">
                  <c:v>44072</c:v>
                </c:pt>
                <c:pt idx="62">
                  <c:v>44073</c:v>
                </c:pt>
                <c:pt idx="63">
                  <c:v>44074</c:v>
                </c:pt>
                <c:pt idx="64">
                  <c:v>44075</c:v>
                </c:pt>
                <c:pt idx="65">
                  <c:v>44076</c:v>
                </c:pt>
                <c:pt idx="66">
                  <c:v>44077</c:v>
                </c:pt>
                <c:pt idx="67">
                  <c:v>44078</c:v>
                </c:pt>
                <c:pt idx="68">
                  <c:v>44079</c:v>
                </c:pt>
                <c:pt idx="69">
                  <c:v>44080</c:v>
                </c:pt>
                <c:pt idx="70">
                  <c:v>44081</c:v>
                </c:pt>
                <c:pt idx="71">
                  <c:v>44082</c:v>
                </c:pt>
                <c:pt idx="72">
                  <c:v>44083</c:v>
                </c:pt>
                <c:pt idx="73">
                  <c:v>44084</c:v>
                </c:pt>
                <c:pt idx="74">
                  <c:v>44085</c:v>
                </c:pt>
                <c:pt idx="75">
                  <c:v>44086</c:v>
                </c:pt>
                <c:pt idx="76">
                  <c:v>44087</c:v>
                </c:pt>
                <c:pt idx="77">
                  <c:v>44088</c:v>
                </c:pt>
                <c:pt idx="78">
                  <c:v>44089</c:v>
                </c:pt>
                <c:pt idx="79">
                  <c:v>44090</c:v>
                </c:pt>
                <c:pt idx="80">
                  <c:v>44091</c:v>
                </c:pt>
                <c:pt idx="81">
                  <c:v>44092</c:v>
                </c:pt>
                <c:pt idx="82">
                  <c:v>44093</c:v>
                </c:pt>
                <c:pt idx="83">
                  <c:v>44094</c:v>
                </c:pt>
                <c:pt idx="84">
                  <c:v>44095</c:v>
                </c:pt>
                <c:pt idx="85">
                  <c:v>44096</c:v>
                </c:pt>
                <c:pt idx="86">
                  <c:v>44097</c:v>
                </c:pt>
                <c:pt idx="87">
                  <c:v>44098</c:v>
                </c:pt>
                <c:pt idx="88">
                  <c:v>44099</c:v>
                </c:pt>
                <c:pt idx="89">
                  <c:v>44100</c:v>
                </c:pt>
                <c:pt idx="90">
                  <c:v>44101</c:v>
                </c:pt>
                <c:pt idx="91">
                  <c:v>44102</c:v>
                </c:pt>
                <c:pt idx="92">
                  <c:v>44103</c:v>
                </c:pt>
                <c:pt idx="93">
                  <c:v>44104</c:v>
                </c:pt>
                <c:pt idx="94">
                  <c:v>44105</c:v>
                </c:pt>
                <c:pt idx="95">
                  <c:v>44106</c:v>
                </c:pt>
                <c:pt idx="96">
                  <c:v>44107</c:v>
                </c:pt>
                <c:pt idx="97">
                  <c:v>44108</c:v>
                </c:pt>
                <c:pt idx="98">
                  <c:v>44109</c:v>
                </c:pt>
                <c:pt idx="99">
                  <c:v>44110</c:v>
                </c:pt>
                <c:pt idx="100">
                  <c:v>44111</c:v>
                </c:pt>
                <c:pt idx="101">
                  <c:v>44112</c:v>
                </c:pt>
                <c:pt idx="102">
                  <c:v>44113</c:v>
                </c:pt>
                <c:pt idx="103">
                  <c:v>44114</c:v>
                </c:pt>
                <c:pt idx="104">
                  <c:v>44115</c:v>
                </c:pt>
                <c:pt idx="105">
                  <c:v>44116</c:v>
                </c:pt>
                <c:pt idx="106">
                  <c:v>44117</c:v>
                </c:pt>
                <c:pt idx="107">
                  <c:v>44118</c:v>
                </c:pt>
                <c:pt idx="108">
                  <c:v>44119</c:v>
                </c:pt>
                <c:pt idx="109">
                  <c:v>44120</c:v>
                </c:pt>
                <c:pt idx="110">
                  <c:v>44121</c:v>
                </c:pt>
                <c:pt idx="111">
                  <c:v>44122</c:v>
                </c:pt>
                <c:pt idx="112">
                  <c:v>44123</c:v>
                </c:pt>
                <c:pt idx="113">
                  <c:v>44124</c:v>
                </c:pt>
                <c:pt idx="114">
                  <c:v>44125</c:v>
                </c:pt>
                <c:pt idx="115">
                  <c:v>44126</c:v>
                </c:pt>
                <c:pt idx="116">
                  <c:v>44127</c:v>
                </c:pt>
                <c:pt idx="117">
                  <c:v>44128</c:v>
                </c:pt>
                <c:pt idx="118">
                  <c:v>44129</c:v>
                </c:pt>
                <c:pt idx="119">
                  <c:v>44130</c:v>
                </c:pt>
                <c:pt idx="120">
                  <c:v>44131</c:v>
                </c:pt>
                <c:pt idx="121">
                  <c:v>44132</c:v>
                </c:pt>
                <c:pt idx="122">
                  <c:v>44133</c:v>
                </c:pt>
                <c:pt idx="123">
                  <c:v>44134</c:v>
                </c:pt>
                <c:pt idx="124">
                  <c:v>44135</c:v>
                </c:pt>
                <c:pt idx="125">
                  <c:v>44136</c:v>
                </c:pt>
                <c:pt idx="126">
                  <c:v>44137</c:v>
                </c:pt>
                <c:pt idx="127">
                  <c:v>44138</c:v>
                </c:pt>
                <c:pt idx="128">
                  <c:v>44139</c:v>
                </c:pt>
                <c:pt idx="129">
                  <c:v>44140</c:v>
                </c:pt>
                <c:pt idx="130">
                  <c:v>44141</c:v>
                </c:pt>
                <c:pt idx="131">
                  <c:v>44142</c:v>
                </c:pt>
                <c:pt idx="132">
                  <c:v>44143</c:v>
                </c:pt>
                <c:pt idx="133">
                  <c:v>44144</c:v>
                </c:pt>
                <c:pt idx="134">
                  <c:v>44145</c:v>
                </c:pt>
                <c:pt idx="135">
                  <c:v>44146</c:v>
                </c:pt>
                <c:pt idx="136">
                  <c:v>44147</c:v>
                </c:pt>
                <c:pt idx="137">
                  <c:v>44148</c:v>
                </c:pt>
                <c:pt idx="138">
                  <c:v>44149</c:v>
                </c:pt>
                <c:pt idx="139">
                  <c:v>44150</c:v>
                </c:pt>
                <c:pt idx="140">
                  <c:v>44151</c:v>
                </c:pt>
                <c:pt idx="141">
                  <c:v>44152</c:v>
                </c:pt>
                <c:pt idx="142">
                  <c:v>44153</c:v>
                </c:pt>
                <c:pt idx="143">
                  <c:v>44154</c:v>
                </c:pt>
                <c:pt idx="144">
                  <c:v>44155</c:v>
                </c:pt>
                <c:pt idx="145">
                  <c:v>44156</c:v>
                </c:pt>
                <c:pt idx="146">
                  <c:v>44157</c:v>
                </c:pt>
                <c:pt idx="147">
                  <c:v>44158</c:v>
                </c:pt>
                <c:pt idx="148">
                  <c:v>44159</c:v>
                </c:pt>
                <c:pt idx="149">
                  <c:v>44160</c:v>
                </c:pt>
                <c:pt idx="150">
                  <c:v>44161</c:v>
                </c:pt>
                <c:pt idx="151">
                  <c:v>44162</c:v>
                </c:pt>
                <c:pt idx="152">
                  <c:v>44163</c:v>
                </c:pt>
                <c:pt idx="153">
                  <c:v>44164</c:v>
                </c:pt>
                <c:pt idx="154">
                  <c:v>44165</c:v>
                </c:pt>
                <c:pt idx="155">
                  <c:v>44166</c:v>
                </c:pt>
                <c:pt idx="156">
                  <c:v>44167</c:v>
                </c:pt>
                <c:pt idx="157">
                  <c:v>44168</c:v>
                </c:pt>
                <c:pt idx="158">
                  <c:v>44169</c:v>
                </c:pt>
                <c:pt idx="159">
                  <c:v>44170</c:v>
                </c:pt>
                <c:pt idx="160">
                  <c:v>44171</c:v>
                </c:pt>
                <c:pt idx="161">
                  <c:v>44172</c:v>
                </c:pt>
                <c:pt idx="162">
                  <c:v>44173</c:v>
                </c:pt>
                <c:pt idx="163">
                  <c:v>44174</c:v>
                </c:pt>
                <c:pt idx="164">
                  <c:v>44175</c:v>
                </c:pt>
                <c:pt idx="165">
                  <c:v>44176</c:v>
                </c:pt>
                <c:pt idx="166">
                  <c:v>44177</c:v>
                </c:pt>
                <c:pt idx="167">
                  <c:v>44178</c:v>
                </c:pt>
                <c:pt idx="168">
                  <c:v>44179</c:v>
                </c:pt>
                <c:pt idx="169">
                  <c:v>44180</c:v>
                </c:pt>
                <c:pt idx="170">
                  <c:v>44181</c:v>
                </c:pt>
                <c:pt idx="171">
                  <c:v>44182</c:v>
                </c:pt>
                <c:pt idx="172">
                  <c:v>44183</c:v>
                </c:pt>
                <c:pt idx="173">
                  <c:v>44184</c:v>
                </c:pt>
                <c:pt idx="174">
                  <c:v>44185</c:v>
                </c:pt>
                <c:pt idx="175">
                  <c:v>44186</c:v>
                </c:pt>
                <c:pt idx="176">
                  <c:v>44187</c:v>
                </c:pt>
                <c:pt idx="177">
                  <c:v>44188</c:v>
                </c:pt>
                <c:pt idx="178">
                  <c:v>44189</c:v>
                </c:pt>
                <c:pt idx="179">
                  <c:v>44190</c:v>
                </c:pt>
                <c:pt idx="180">
                  <c:v>44191</c:v>
                </c:pt>
                <c:pt idx="181">
                  <c:v>44192</c:v>
                </c:pt>
                <c:pt idx="182">
                  <c:v>44193</c:v>
                </c:pt>
                <c:pt idx="183">
                  <c:v>44194</c:v>
                </c:pt>
                <c:pt idx="184">
                  <c:v>44195</c:v>
                </c:pt>
                <c:pt idx="185">
                  <c:v>44196</c:v>
                </c:pt>
                <c:pt idx="186">
                  <c:v>44197</c:v>
                </c:pt>
                <c:pt idx="187">
                  <c:v>44198</c:v>
                </c:pt>
                <c:pt idx="188">
                  <c:v>44199</c:v>
                </c:pt>
                <c:pt idx="189">
                  <c:v>44200</c:v>
                </c:pt>
                <c:pt idx="190">
                  <c:v>44201</c:v>
                </c:pt>
                <c:pt idx="191">
                  <c:v>44202</c:v>
                </c:pt>
                <c:pt idx="192">
                  <c:v>44203</c:v>
                </c:pt>
                <c:pt idx="193">
                  <c:v>44204</c:v>
                </c:pt>
                <c:pt idx="194">
                  <c:v>44205</c:v>
                </c:pt>
                <c:pt idx="195">
                  <c:v>44206</c:v>
                </c:pt>
                <c:pt idx="196">
                  <c:v>44207</c:v>
                </c:pt>
                <c:pt idx="197">
                  <c:v>44208</c:v>
                </c:pt>
                <c:pt idx="198">
                  <c:v>44209</c:v>
                </c:pt>
                <c:pt idx="199">
                  <c:v>44210</c:v>
                </c:pt>
                <c:pt idx="200">
                  <c:v>44211</c:v>
                </c:pt>
                <c:pt idx="201">
                  <c:v>44212</c:v>
                </c:pt>
                <c:pt idx="202">
                  <c:v>44213</c:v>
                </c:pt>
                <c:pt idx="203">
                  <c:v>44214</c:v>
                </c:pt>
                <c:pt idx="204">
                  <c:v>44215</c:v>
                </c:pt>
                <c:pt idx="205">
                  <c:v>44216</c:v>
                </c:pt>
                <c:pt idx="206">
                  <c:v>44217</c:v>
                </c:pt>
                <c:pt idx="207">
                  <c:v>44218</c:v>
                </c:pt>
                <c:pt idx="208">
                  <c:v>44219</c:v>
                </c:pt>
                <c:pt idx="209">
                  <c:v>44220</c:v>
                </c:pt>
                <c:pt idx="210">
                  <c:v>44221</c:v>
                </c:pt>
                <c:pt idx="211">
                  <c:v>44222</c:v>
                </c:pt>
                <c:pt idx="212">
                  <c:v>44223</c:v>
                </c:pt>
                <c:pt idx="213">
                  <c:v>44224</c:v>
                </c:pt>
                <c:pt idx="214">
                  <c:v>44225</c:v>
                </c:pt>
                <c:pt idx="215">
                  <c:v>44226</c:v>
                </c:pt>
                <c:pt idx="216">
                  <c:v>44227</c:v>
                </c:pt>
                <c:pt idx="217">
                  <c:v>44228</c:v>
                </c:pt>
                <c:pt idx="218">
                  <c:v>44229</c:v>
                </c:pt>
                <c:pt idx="219">
                  <c:v>44230</c:v>
                </c:pt>
                <c:pt idx="220">
                  <c:v>44231</c:v>
                </c:pt>
                <c:pt idx="221">
                  <c:v>44232</c:v>
                </c:pt>
                <c:pt idx="222">
                  <c:v>44233</c:v>
                </c:pt>
                <c:pt idx="223">
                  <c:v>44234</c:v>
                </c:pt>
                <c:pt idx="224">
                  <c:v>44235</c:v>
                </c:pt>
                <c:pt idx="225">
                  <c:v>44236</c:v>
                </c:pt>
                <c:pt idx="226">
                  <c:v>44237</c:v>
                </c:pt>
                <c:pt idx="227">
                  <c:v>44238</c:v>
                </c:pt>
                <c:pt idx="228">
                  <c:v>44239</c:v>
                </c:pt>
                <c:pt idx="229">
                  <c:v>44240</c:v>
                </c:pt>
                <c:pt idx="230">
                  <c:v>44241</c:v>
                </c:pt>
                <c:pt idx="231">
                  <c:v>44242</c:v>
                </c:pt>
                <c:pt idx="232">
                  <c:v>44243</c:v>
                </c:pt>
                <c:pt idx="233">
                  <c:v>44244</c:v>
                </c:pt>
                <c:pt idx="234">
                  <c:v>44245</c:v>
                </c:pt>
                <c:pt idx="235">
                  <c:v>44246</c:v>
                </c:pt>
                <c:pt idx="236">
                  <c:v>44247</c:v>
                </c:pt>
                <c:pt idx="237">
                  <c:v>44248</c:v>
                </c:pt>
                <c:pt idx="238">
                  <c:v>44249</c:v>
                </c:pt>
                <c:pt idx="239">
                  <c:v>44250</c:v>
                </c:pt>
                <c:pt idx="240">
                  <c:v>44251</c:v>
                </c:pt>
                <c:pt idx="241">
                  <c:v>44252</c:v>
                </c:pt>
                <c:pt idx="242">
                  <c:v>44253</c:v>
                </c:pt>
                <c:pt idx="243">
                  <c:v>44254</c:v>
                </c:pt>
                <c:pt idx="244">
                  <c:v>44255</c:v>
                </c:pt>
                <c:pt idx="245">
                  <c:v>44256</c:v>
                </c:pt>
                <c:pt idx="246">
                  <c:v>44257</c:v>
                </c:pt>
                <c:pt idx="247">
                  <c:v>44258</c:v>
                </c:pt>
                <c:pt idx="248">
                  <c:v>44259</c:v>
                </c:pt>
                <c:pt idx="249">
                  <c:v>44260</c:v>
                </c:pt>
                <c:pt idx="250">
                  <c:v>44261</c:v>
                </c:pt>
                <c:pt idx="251">
                  <c:v>44262</c:v>
                </c:pt>
                <c:pt idx="252">
                  <c:v>44263</c:v>
                </c:pt>
                <c:pt idx="253">
                  <c:v>44264</c:v>
                </c:pt>
                <c:pt idx="254">
                  <c:v>44265</c:v>
                </c:pt>
                <c:pt idx="255">
                  <c:v>44266</c:v>
                </c:pt>
                <c:pt idx="256">
                  <c:v>44267</c:v>
                </c:pt>
                <c:pt idx="257">
                  <c:v>44268</c:v>
                </c:pt>
                <c:pt idx="258">
                  <c:v>44269</c:v>
                </c:pt>
                <c:pt idx="259">
                  <c:v>44270</c:v>
                </c:pt>
                <c:pt idx="260">
                  <c:v>44271</c:v>
                </c:pt>
                <c:pt idx="261">
                  <c:v>44272</c:v>
                </c:pt>
                <c:pt idx="262">
                  <c:v>44273</c:v>
                </c:pt>
                <c:pt idx="263">
                  <c:v>44274</c:v>
                </c:pt>
                <c:pt idx="264">
                  <c:v>44275</c:v>
                </c:pt>
                <c:pt idx="265">
                  <c:v>44276</c:v>
                </c:pt>
                <c:pt idx="266">
                  <c:v>44277</c:v>
                </c:pt>
                <c:pt idx="267">
                  <c:v>44278</c:v>
                </c:pt>
                <c:pt idx="268">
                  <c:v>44279</c:v>
                </c:pt>
                <c:pt idx="269">
                  <c:v>44280</c:v>
                </c:pt>
                <c:pt idx="270">
                  <c:v>44281</c:v>
                </c:pt>
                <c:pt idx="271">
                  <c:v>44282</c:v>
                </c:pt>
                <c:pt idx="272">
                  <c:v>44283</c:v>
                </c:pt>
                <c:pt idx="273">
                  <c:v>44284</c:v>
                </c:pt>
                <c:pt idx="274">
                  <c:v>44285</c:v>
                </c:pt>
                <c:pt idx="275">
                  <c:v>44286</c:v>
                </c:pt>
                <c:pt idx="276">
                  <c:v>44287</c:v>
                </c:pt>
                <c:pt idx="277">
                  <c:v>44288</c:v>
                </c:pt>
                <c:pt idx="278">
                  <c:v>44289</c:v>
                </c:pt>
                <c:pt idx="279">
                  <c:v>44290</c:v>
                </c:pt>
                <c:pt idx="280">
                  <c:v>44291</c:v>
                </c:pt>
                <c:pt idx="281">
                  <c:v>44292</c:v>
                </c:pt>
                <c:pt idx="282">
                  <c:v>44293</c:v>
                </c:pt>
                <c:pt idx="283">
                  <c:v>44294</c:v>
                </c:pt>
                <c:pt idx="284">
                  <c:v>44295</c:v>
                </c:pt>
                <c:pt idx="285">
                  <c:v>44296</c:v>
                </c:pt>
                <c:pt idx="286">
                  <c:v>44297</c:v>
                </c:pt>
                <c:pt idx="287">
                  <c:v>44298</c:v>
                </c:pt>
                <c:pt idx="288">
                  <c:v>44299</c:v>
                </c:pt>
                <c:pt idx="289">
                  <c:v>44300</c:v>
                </c:pt>
                <c:pt idx="290">
                  <c:v>44301</c:v>
                </c:pt>
                <c:pt idx="291">
                  <c:v>44302</c:v>
                </c:pt>
                <c:pt idx="292">
                  <c:v>44303</c:v>
                </c:pt>
                <c:pt idx="293">
                  <c:v>44304</c:v>
                </c:pt>
                <c:pt idx="294">
                  <c:v>44305</c:v>
                </c:pt>
                <c:pt idx="295">
                  <c:v>44306</c:v>
                </c:pt>
                <c:pt idx="296">
                  <c:v>44307</c:v>
                </c:pt>
                <c:pt idx="297">
                  <c:v>44308</c:v>
                </c:pt>
                <c:pt idx="298">
                  <c:v>44309</c:v>
                </c:pt>
                <c:pt idx="299">
                  <c:v>44310</c:v>
                </c:pt>
                <c:pt idx="300">
                  <c:v>44311</c:v>
                </c:pt>
                <c:pt idx="301">
                  <c:v>44312</c:v>
                </c:pt>
                <c:pt idx="302">
                  <c:v>44313</c:v>
                </c:pt>
                <c:pt idx="303">
                  <c:v>44314</c:v>
                </c:pt>
                <c:pt idx="304">
                  <c:v>44315</c:v>
                </c:pt>
                <c:pt idx="305">
                  <c:v>44316</c:v>
                </c:pt>
                <c:pt idx="306">
                  <c:v>44317</c:v>
                </c:pt>
                <c:pt idx="307">
                  <c:v>44318</c:v>
                </c:pt>
                <c:pt idx="308">
                  <c:v>44319</c:v>
                </c:pt>
                <c:pt idx="309">
                  <c:v>44320</c:v>
                </c:pt>
                <c:pt idx="310">
                  <c:v>44321</c:v>
                </c:pt>
                <c:pt idx="311">
                  <c:v>44322</c:v>
                </c:pt>
                <c:pt idx="312">
                  <c:v>44323</c:v>
                </c:pt>
                <c:pt idx="313">
                  <c:v>44324</c:v>
                </c:pt>
                <c:pt idx="314">
                  <c:v>44325</c:v>
                </c:pt>
                <c:pt idx="315">
                  <c:v>44326</c:v>
                </c:pt>
                <c:pt idx="316">
                  <c:v>44327</c:v>
                </c:pt>
                <c:pt idx="317">
                  <c:v>44328</c:v>
                </c:pt>
                <c:pt idx="318">
                  <c:v>44329</c:v>
                </c:pt>
                <c:pt idx="319">
                  <c:v>44330</c:v>
                </c:pt>
                <c:pt idx="320">
                  <c:v>44331</c:v>
                </c:pt>
                <c:pt idx="321">
                  <c:v>44332</c:v>
                </c:pt>
                <c:pt idx="322">
                  <c:v>44333</c:v>
                </c:pt>
                <c:pt idx="323">
                  <c:v>44334</c:v>
                </c:pt>
                <c:pt idx="324">
                  <c:v>44335</c:v>
                </c:pt>
                <c:pt idx="325">
                  <c:v>44336</c:v>
                </c:pt>
                <c:pt idx="326">
                  <c:v>44337</c:v>
                </c:pt>
                <c:pt idx="327">
                  <c:v>44338</c:v>
                </c:pt>
                <c:pt idx="328">
                  <c:v>44339</c:v>
                </c:pt>
                <c:pt idx="329">
                  <c:v>44340</c:v>
                </c:pt>
                <c:pt idx="330">
                  <c:v>44341</c:v>
                </c:pt>
                <c:pt idx="331">
                  <c:v>44342</c:v>
                </c:pt>
                <c:pt idx="332">
                  <c:v>44343</c:v>
                </c:pt>
                <c:pt idx="333">
                  <c:v>44344</c:v>
                </c:pt>
                <c:pt idx="334">
                  <c:v>44345</c:v>
                </c:pt>
                <c:pt idx="335">
                  <c:v>44346</c:v>
                </c:pt>
                <c:pt idx="336">
                  <c:v>44347</c:v>
                </c:pt>
                <c:pt idx="337">
                  <c:v>44348</c:v>
                </c:pt>
                <c:pt idx="338">
                  <c:v>44349</c:v>
                </c:pt>
                <c:pt idx="339">
                  <c:v>44350</c:v>
                </c:pt>
                <c:pt idx="340">
                  <c:v>44351</c:v>
                </c:pt>
                <c:pt idx="341">
                  <c:v>44352</c:v>
                </c:pt>
                <c:pt idx="342">
                  <c:v>44353</c:v>
                </c:pt>
                <c:pt idx="343">
                  <c:v>44354</c:v>
                </c:pt>
                <c:pt idx="344">
                  <c:v>44355</c:v>
                </c:pt>
                <c:pt idx="345">
                  <c:v>44356</c:v>
                </c:pt>
                <c:pt idx="346">
                  <c:v>44357</c:v>
                </c:pt>
                <c:pt idx="347">
                  <c:v>44358</c:v>
                </c:pt>
                <c:pt idx="348">
                  <c:v>44359</c:v>
                </c:pt>
                <c:pt idx="349">
                  <c:v>44360</c:v>
                </c:pt>
                <c:pt idx="350">
                  <c:v>44361</c:v>
                </c:pt>
                <c:pt idx="351">
                  <c:v>44362</c:v>
                </c:pt>
                <c:pt idx="352">
                  <c:v>44363</c:v>
                </c:pt>
                <c:pt idx="353">
                  <c:v>44364</c:v>
                </c:pt>
                <c:pt idx="354">
                  <c:v>44365</c:v>
                </c:pt>
                <c:pt idx="355">
                  <c:v>44366</c:v>
                </c:pt>
                <c:pt idx="356">
                  <c:v>44367</c:v>
                </c:pt>
                <c:pt idx="357">
                  <c:v>44368</c:v>
                </c:pt>
                <c:pt idx="358">
                  <c:v>44369</c:v>
                </c:pt>
                <c:pt idx="359">
                  <c:v>44370</c:v>
                </c:pt>
                <c:pt idx="360">
                  <c:v>44371</c:v>
                </c:pt>
                <c:pt idx="361">
                  <c:v>44372</c:v>
                </c:pt>
                <c:pt idx="362">
                  <c:v>44373</c:v>
                </c:pt>
                <c:pt idx="363">
                  <c:v>44374</c:v>
                </c:pt>
                <c:pt idx="364">
                  <c:v>44375</c:v>
                </c:pt>
                <c:pt idx="365">
                  <c:v>44376</c:v>
                </c:pt>
              </c:numCache>
            </c:numRef>
          </c:cat>
          <c:val>
            <c:numRef>
              <c:f>'chronic.acute DATA'!$L$3:$L$368</c:f>
              <c:numCache>
                <c:formatCode>0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F-4D48-98A0-A2277CE6A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497600"/>
        <c:axId val="115495680"/>
      </c:areaChart>
      <c:lineChart>
        <c:grouping val="stacked"/>
        <c:varyColors val="0"/>
        <c:ser>
          <c:idx val="2"/>
          <c:order val="2"/>
          <c:tx>
            <c:strRef>
              <c:f>'chronic.acute DATA'!$N$2</c:f>
              <c:strCache>
                <c:ptCount val="1"/>
                <c:pt idx="0">
                  <c:v>Spike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'chronic.acute DATA'!$J$3:$J$368</c:f>
              <c:numCache>
                <c:formatCode>m/d/yyyy</c:formatCode>
                <c:ptCount val="366"/>
                <c:pt idx="0">
                  <c:v>44011</c:v>
                </c:pt>
                <c:pt idx="1">
                  <c:v>44012</c:v>
                </c:pt>
                <c:pt idx="2">
                  <c:v>44013</c:v>
                </c:pt>
                <c:pt idx="3">
                  <c:v>44014</c:v>
                </c:pt>
                <c:pt idx="4">
                  <c:v>44015</c:v>
                </c:pt>
                <c:pt idx="5">
                  <c:v>44016</c:v>
                </c:pt>
                <c:pt idx="6">
                  <c:v>44017</c:v>
                </c:pt>
                <c:pt idx="7">
                  <c:v>44018</c:v>
                </c:pt>
                <c:pt idx="8">
                  <c:v>44019</c:v>
                </c:pt>
                <c:pt idx="9">
                  <c:v>44020</c:v>
                </c:pt>
                <c:pt idx="10">
                  <c:v>44021</c:v>
                </c:pt>
                <c:pt idx="11">
                  <c:v>44022</c:v>
                </c:pt>
                <c:pt idx="12">
                  <c:v>44023</c:v>
                </c:pt>
                <c:pt idx="13">
                  <c:v>44024</c:v>
                </c:pt>
                <c:pt idx="14">
                  <c:v>44025</c:v>
                </c:pt>
                <c:pt idx="15">
                  <c:v>44026</c:v>
                </c:pt>
                <c:pt idx="16">
                  <c:v>44027</c:v>
                </c:pt>
                <c:pt idx="17">
                  <c:v>44028</c:v>
                </c:pt>
                <c:pt idx="18">
                  <c:v>44029</c:v>
                </c:pt>
                <c:pt idx="19">
                  <c:v>44030</c:v>
                </c:pt>
                <c:pt idx="20">
                  <c:v>44031</c:v>
                </c:pt>
                <c:pt idx="21">
                  <c:v>44032</c:v>
                </c:pt>
                <c:pt idx="22">
                  <c:v>44033</c:v>
                </c:pt>
                <c:pt idx="23">
                  <c:v>44034</c:v>
                </c:pt>
                <c:pt idx="24">
                  <c:v>44035</c:v>
                </c:pt>
                <c:pt idx="25">
                  <c:v>44036</c:v>
                </c:pt>
                <c:pt idx="26">
                  <c:v>44037</c:v>
                </c:pt>
                <c:pt idx="27">
                  <c:v>44038</c:v>
                </c:pt>
                <c:pt idx="28">
                  <c:v>44039</c:v>
                </c:pt>
                <c:pt idx="29">
                  <c:v>44040</c:v>
                </c:pt>
                <c:pt idx="30">
                  <c:v>44041</c:v>
                </c:pt>
                <c:pt idx="31">
                  <c:v>44042</c:v>
                </c:pt>
                <c:pt idx="32">
                  <c:v>44043</c:v>
                </c:pt>
                <c:pt idx="33">
                  <c:v>44044</c:v>
                </c:pt>
                <c:pt idx="34">
                  <c:v>44045</c:v>
                </c:pt>
                <c:pt idx="35">
                  <c:v>44046</c:v>
                </c:pt>
                <c:pt idx="36">
                  <c:v>44047</c:v>
                </c:pt>
                <c:pt idx="37">
                  <c:v>44048</c:v>
                </c:pt>
                <c:pt idx="38">
                  <c:v>44049</c:v>
                </c:pt>
                <c:pt idx="39">
                  <c:v>44050</c:v>
                </c:pt>
                <c:pt idx="40">
                  <c:v>44051</c:v>
                </c:pt>
                <c:pt idx="41">
                  <c:v>44052</c:v>
                </c:pt>
                <c:pt idx="42">
                  <c:v>44053</c:v>
                </c:pt>
                <c:pt idx="43">
                  <c:v>44054</c:v>
                </c:pt>
                <c:pt idx="44">
                  <c:v>44055</c:v>
                </c:pt>
                <c:pt idx="45">
                  <c:v>44056</c:v>
                </c:pt>
                <c:pt idx="46">
                  <c:v>44057</c:v>
                </c:pt>
                <c:pt idx="47">
                  <c:v>44058</c:v>
                </c:pt>
                <c:pt idx="48">
                  <c:v>44059</c:v>
                </c:pt>
                <c:pt idx="49">
                  <c:v>44060</c:v>
                </c:pt>
                <c:pt idx="50">
                  <c:v>44061</c:v>
                </c:pt>
                <c:pt idx="51">
                  <c:v>44062</c:v>
                </c:pt>
                <c:pt idx="52">
                  <c:v>44063</c:v>
                </c:pt>
                <c:pt idx="53">
                  <c:v>44064</c:v>
                </c:pt>
                <c:pt idx="54">
                  <c:v>44065</c:v>
                </c:pt>
                <c:pt idx="55">
                  <c:v>44066</c:v>
                </c:pt>
                <c:pt idx="56">
                  <c:v>44067</c:v>
                </c:pt>
                <c:pt idx="57">
                  <c:v>44068</c:v>
                </c:pt>
                <c:pt idx="58">
                  <c:v>44069</c:v>
                </c:pt>
                <c:pt idx="59">
                  <c:v>44070</c:v>
                </c:pt>
                <c:pt idx="60">
                  <c:v>44071</c:v>
                </c:pt>
                <c:pt idx="61">
                  <c:v>44072</c:v>
                </c:pt>
                <c:pt idx="62">
                  <c:v>44073</c:v>
                </c:pt>
                <c:pt idx="63">
                  <c:v>44074</c:v>
                </c:pt>
                <c:pt idx="64">
                  <c:v>44075</c:v>
                </c:pt>
                <c:pt idx="65">
                  <c:v>44076</c:v>
                </c:pt>
                <c:pt idx="66">
                  <c:v>44077</c:v>
                </c:pt>
                <c:pt idx="67">
                  <c:v>44078</c:v>
                </c:pt>
                <c:pt idx="68">
                  <c:v>44079</c:v>
                </c:pt>
                <c:pt idx="69">
                  <c:v>44080</c:v>
                </c:pt>
                <c:pt idx="70">
                  <c:v>44081</c:v>
                </c:pt>
                <c:pt idx="71">
                  <c:v>44082</c:v>
                </c:pt>
                <c:pt idx="72">
                  <c:v>44083</c:v>
                </c:pt>
                <c:pt idx="73">
                  <c:v>44084</c:v>
                </c:pt>
                <c:pt idx="74">
                  <c:v>44085</c:v>
                </c:pt>
                <c:pt idx="75">
                  <c:v>44086</c:v>
                </c:pt>
                <c:pt idx="76">
                  <c:v>44087</c:v>
                </c:pt>
                <c:pt idx="77">
                  <c:v>44088</c:v>
                </c:pt>
                <c:pt idx="78">
                  <c:v>44089</c:v>
                </c:pt>
                <c:pt idx="79">
                  <c:v>44090</c:v>
                </c:pt>
                <c:pt idx="80">
                  <c:v>44091</c:v>
                </c:pt>
                <c:pt idx="81">
                  <c:v>44092</c:v>
                </c:pt>
                <c:pt idx="82">
                  <c:v>44093</c:v>
                </c:pt>
                <c:pt idx="83">
                  <c:v>44094</c:v>
                </c:pt>
                <c:pt idx="84">
                  <c:v>44095</c:v>
                </c:pt>
                <c:pt idx="85">
                  <c:v>44096</c:v>
                </c:pt>
                <c:pt idx="86">
                  <c:v>44097</c:v>
                </c:pt>
                <c:pt idx="87">
                  <c:v>44098</c:v>
                </c:pt>
                <c:pt idx="88">
                  <c:v>44099</c:v>
                </c:pt>
                <c:pt idx="89">
                  <c:v>44100</c:v>
                </c:pt>
                <c:pt idx="90">
                  <c:v>44101</c:v>
                </c:pt>
                <c:pt idx="91">
                  <c:v>44102</c:v>
                </c:pt>
                <c:pt idx="92">
                  <c:v>44103</c:v>
                </c:pt>
                <c:pt idx="93">
                  <c:v>44104</c:v>
                </c:pt>
                <c:pt idx="94">
                  <c:v>44105</c:v>
                </c:pt>
                <c:pt idx="95">
                  <c:v>44106</c:v>
                </c:pt>
                <c:pt idx="96">
                  <c:v>44107</c:v>
                </c:pt>
                <c:pt idx="97">
                  <c:v>44108</c:v>
                </c:pt>
                <c:pt idx="98">
                  <c:v>44109</c:v>
                </c:pt>
                <c:pt idx="99">
                  <c:v>44110</c:v>
                </c:pt>
                <c:pt idx="100">
                  <c:v>44111</c:v>
                </c:pt>
                <c:pt idx="101">
                  <c:v>44112</c:v>
                </c:pt>
                <c:pt idx="102">
                  <c:v>44113</c:v>
                </c:pt>
                <c:pt idx="103">
                  <c:v>44114</c:v>
                </c:pt>
                <c:pt idx="104">
                  <c:v>44115</c:v>
                </c:pt>
                <c:pt idx="105">
                  <c:v>44116</c:v>
                </c:pt>
                <c:pt idx="106">
                  <c:v>44117</c:v>
                </c:pt>
                <c:pt idx="107">
                  <c:v>44118</c:v>
                </c:pt>
                <c:pt idx="108">
                  <c:v>44119</c:v>
                </c:pt>
                <c:pt idx="109">
                  <c:v>44120</c:v>
                </c:pt>
                <c:pt idx="110">
                  <c:v>44121</c:v>
                </c:pt>
                <c:pt idx="111">
                  <c:v>44122</c:v>
                </c:pt>
                <c:pt idx="112">
                  <c:v>44123</c:v>
                </c:pt>
                <c:pt idx="113">
                  <c:v>44124</c:v>
                </c:pt>
                <c:pt idx="114">
                  <c:v>44125</c:v>
                </c:pt>
                <c:pt idx="115">
                  <c:v>44126</c:v>
                </c:pt>
                <c:pt idx="116">
                  <c:v>44127</c:v>
                </c:pt>
                <c:pt idx="117">
                  <c:v>44128</c:v>
                </c:pt>
                <c:pt idx="118">
                  <c:v>44129</c:v>
                </c:pt>
                <c:pt idx="119">
                  <c:v>44130</c:v>
                </c:pt>
                <c:pt idx="120">
                  <c:v>44131</c:v>
                </c:pt>
                <c:pt idx="121">
                  <c:v>44132</c:v>
                </c:pt>
                <c:pt idx="122">
                  <c:v>44133</c:v>
                </c:pt>
                <c:pt idx="123">
                  <c:v>44134</c:v>
                </c:pt>
                <c:pt idx="124">
                  <c:v>44135</c:v>
                </c:pt>
                <c:pt idx="125">
                  <c:v>44136</c:v>
                </c:pt>
                <c:pt idx="126">
                  <c:v>44137</c:v>
                </c:pt>
                <c:pt idx="127">
                  <c:v>44138</c:v>
                </c:pt>
                <c:pt idx="128">
                  <c:v>44139</c:v>
                </c:pt>
                <c:pt idx="129">
                  <c:v>44140</c:v>
                </c:pt>
                <c:pt idx="130">
                  <c:v>44141</c:v>
                </c:pt>
                <c:pt idx="131">
                  <c:v>44142</c:v>
                </c:pt>
                <c:pt idx="132">
                  <c:v>44143</c:v>
                </c:pt>
                <c:pt idx="133">
                  <c:v>44144</c:v>
                </c:pt>
                <c:pt idx="134">
                  <c:v>44145</c:v>
                </c:pt>
                <c:pt idx="135">
                  <c:v>44146</c:v>
                </c:pt>
                <c:pt idx="136">
                  <c:v>44147</c:v>
                </c:pt>
                <c:pt idx="137">
                  <c:v>44148</c:v>
                </c:pt>
                <c:pt idx="138">
                  <c:v>44149</c:v>
                </c:pt>
                <c:pt idx="139">
                  <c:v>44150</c:v>
                </c:pt>
                <c:pt idx="140">
                  <c:v>44151</c:v>
                </c:pt>
                <c:pt idx="141">
                  <c:v>44152</c:v>
                </c:pt>
                <c:pt idx="142">
                  <c:v>44153</c:v>
                </c:pt>
                <c:pt idx="143">
                  <c:v>44154</c:v>
                </c:pt>
                <c:pt idx="144">
                  <c:v>44155</c:v>
                </c:pt>
                <c:pt idx="145">
                  <c:v>44156</c:v>
                </c:pt>
                <c:pt idx="146">
                  <c:v>44157</c:v>
                </c:pt>
                <c:pt idx="147">
                  <c:v>44158</c:v>
                </c:pt>
                <c:pt idx="148">
                  <c:v>44159</c:v>
                </c:pt>
                <c:pt idx="149">
                  <c:v>44160</c:v>
                </c:pt>
                <c:pt idx="150">
                  <c:v>44161</c:v>
                </c:pt>
                <c:pt idx="151">
                  <c:v>44162</c:v>
                </c:pt>
                <c:pt idx="152">
                  <c:v>44163</c:v>
                </c:pt>
                <c:pt idx="153">
                  <c:v>44164</c:v>
                </c:pt>
                <c:pt idx="154">
                  <c:v>44165</c:v>
                </c:pt>
                <c:pt idx="155">
                  <c:v>44166</c:v>
                </c:pt>
                <c:pt idx="156">
                  <c:v>44167</c:v>
                </c:pt>
                <c:pt idx="157">
                  <c:v>44168</c:v>
                </c:pt>
                <c:pt idx="158">
                  <c:v>44169</c:v>
                </c:pt>
                <c:pt idx="159">
                  <c:v>44170</c:v>
                </c:pt>
                <c:pt idx="160">
                  <c:v>44171</c:v>
                </c:pt>
                <c:pt idx="161">
                  <c:v>44172</c:v>
                </c:pt>
                <c:pt idx="162">
                  <c:v>44173</c:v>
                </c:pt>
                <c:pt idx="163">
                  <c:v>44174</c:v>
                </c:pt>
                <c:pt idx="164">
                  <c:v>44175</c:v>
                </c:pt>
                <c:pt idx="165">
                  <c:v>44176</c:v>
                </c:pt>
                <c:pt idx="166">
                  <c:v>44177</c:v>
                </c:pt>
                <c:pt idx="167">
                  <c:v>44178</c:v>
                </c:pt>
                <c:pt idx="168">
                  <c:v>44179</c:v>
                </c:pt>
                <c:pt idx="169">
                  <c:v>44180</c:v>
                </c:pt>
                <c:pt idx="170">
                  <c:v>44181</c:v>
                </c:pt>
                <c:pt idx="171">
                  <c:v>44182</c:v>
                </c:pt>
                <c:pt idx="172">
                  <c:v>44183</c:v>
                </c:pt>
                <c:pt idx="173">
                  <c:v>44184</c:v>
                </c:pt>
                <c:pt idx="174">
                  <c:v>44185</c:v>
                </c:pt>
                <c:pt idx="175">
                  <c:v>44186</c:v>
                </c:pt>
                <c:pt idx="176">
                  <c:v>44187</c:v>
                </c:pt>
                <c:pt idx="177">
                  <c:v>44188</c:v>
                </c:pt>
                <c:pt idx="178">
                  <c:v>44189</c:v>
                </c:pt>
                <c:pt idx="179">
                  <c:v>44190</c:v>
                </c:pt>
                <c:pt idx="180">
                  <c:v>44191</c:v>
                </c:pt>
                <c:pt idx="181">
                  <c:v>44192</c:v>
                </c:pt>
                <c:pt idx="182">
                  <c:v>44193</c:v>
                </c:pt>
                <c:pt idx="183">
                  <c:v>44194</c:v>
                </c:pt>
                <c:pt idx="184">
                  <c:v>44195</c:v>
                </c:pt>
                <c:pt idx="185">
                  <c:v>44196</c:v>
                </c:pt>
                <c:pt idx="186">
                  <c:v>44197</c:v>
                </c:pt>
                <c:pt idx="187">
                  <c:v>44198</c:v>
                </c:pt>
                <c:pt idx="188">
                  <c:v>44199</c:v>
                </c:pt>
                <c:pt idx="189">
                  <c:v>44200</c:v>
                </c:pt>
                <c:pt idx="190">
                  <c:v>44201</c:v>
                </c:pt>
                <c:pt idx="191">
                  <c:v>44202</c:v>
                </c:pt>
                <c:pt idx="192">
                  <c:v>44203</c:v>
                </c:pt>
                <c:pt idx="193">
                  <c:v>44204</c:v>
                </c:pt>
                <c:pt idx="194">
                  <c:v>44205</c:v>
                </c:pt>
                <c:pt idx="195">
                  <c:v>44206</c:v>
                </c:pt>
                <c:pt idx="196">
                  <c:v>44207</c:v>
                </c:pt>
                <c:pt idx="197">
                  <c:v>44208</c:v>
                </c:pt>
                <c:pt idx="198">
                  <c:v>44209</c:v>
                </c:pt>
                <c:pt idx="199">
                  <c:v>44210</c:v>
                </c:pt>
                <c:pt idx="200">
                  <c:v>44211</c:v>
                </c:pt>
                <c:pt idx="201">
                  <c:v>44212</c:v>
                </c:pt>
                <c:pt idx="202">
                  <c:v>44213</c:v>
                </c:pt>
                <c:pt idx="203">
                  <c:v>44214</c:v>
                </c:pt>
                <c:pt idx="204">
                  <c:v>44215</c:v>
                </c:pt>
                <c:pt idx="205">
                  <c:v>44216</c:v>
                </c:pt>
                <c:pt idx="206">
                  <c:v>44217</c:v>
                </c:pt>
                <c:pt idx="207">
                  <c:v>44218</c:v>
                </c:pt>
                <c:pt idx="208">
                  <c:v>44219</c:v>
                </c:pt>
                <c:pt idx="209">
                  <c:v>44220</c:v>
                </c:pt>
                <c:pt idx="210">
                  <c:v>44221</c:v>
                </c:pt>
                <c:pt idx="211">
                  <c:v>44222</c:v>
                </c:pt>
                <c:pt idx="212">
                  <c:v>44223</c:v>
                </c:pt>
                <c:pt idx="213">
                  <c:v>44224</c:v>
                </c:pt>
                <c:pt idx="214">
                  <c:v>44225</c:v>
                </c:pt>
                <c:pt idx="215">
                  <c:v>44226</c:v>
                </c:pt>
                <c:pt idx="216">
                  <c:v>44227</c:v>
                </c:pt>
                <c:pt idx="217">
                  <c:v>44228</c:v>
                </c:pt>
                <c:pt idx="218">
                  <c:v>44229</c:v>
                </c:pt>
                <c:pt idx="219">
                  <c:v>44230</c:v>
                </c:pt>
                <c:pt idx="220">
                  <c:v>44231</c:v>
                </c:pt>
                <c:pt idx="221">
                  <c:v>44232</c:v>
                </c:pt>
                <c:pt idx="222">
                  <c:v>44233</c:v>
                </c:pt>
                <c:pt idx="223">
                  <c:v>44234</c:v>
                </c:pt>
                <c:pt idx="224">
                  <c:v>44235</c:v>
                </c:pt>
                <c:pt idx="225">
                  <c:v>44236</c:v>
                </c:pt>
                <c:pt idx="226">
                  <c:v>44237</c:v>
                </c:pt>
                <c:pt idx="227">
                  <c:v>44238</c:v>
                </c:pt>
                <c:pt idx="228">
                  <c:v>44239</c:v>
                </c:pt>
                <c:pt idx="229">
                  <c:v>44240</c:v>
                </c:pt>
                <c:pt idx="230">
                  <c:v>44241</c:v>
                </c:pt>
                <c:pt idx="231">
                  <c:v>44242</c:v>
                </c:pt>
                <c:pt idx="232">
                  <c:v>44243</c:v>
                </c:pt>
                <c:pt idx="233">
                  <c:v>44244</c:v>
                </c:pt>
                <c:pt idx="234">
                  <c:v>44245</c:v>
                </c:pt>
                <c:pt idx="235">
                  <c:v>44246</c:v>
                </c:pt>
                <c:pt idx="236">
                  <c:v>44247</c:v>
                </c:pt>
                <c:pt idx="237">
                  <c:v>44248</c:v>
                </c:pt>
                <c:pt idx="238">
                  <c:v>44249</c:v>
                </c:pt>
                <c:pt idx="239">
                  <c:v>44250</c:v>
                </c:pt>
                <c:pt idx="240">
                  <c:v>44251</c:v>
                </c:pt>
                <c:pt idx="241">
                  <c:v>44252</c:v>
                </c:pt>
                <c:pt idx="242">
                  <c:v>44253</c:v>
                </c:pt>
                <c:pt idx="243">
                  <c:v>44254</c:v>
                </c:pt>
                <c:pt idx="244">
                  <c:v>44255</c:v>
                </c:pt>
                <c:pt idx="245">
                  <c:v>44256</c:v>
                </c:pt>
                <c:pt idx="246">
                  <c:v>44257</c:v>
                </c:pt>
                <c:pt idx="247">
                  <c:v>44258</c:v>
                </c:pt>
                <c:pt idx="248">
                  <c:v>44259</c:v>
                </c:pt>
                <c:pt idx="249">
                  <c:v>44260</c:v>
                </c:pt>
                <c:pt idx="250">
                  <c:v>44261</c:v>
                </c:pt>
                <c:pt idx="251">
                  <c:v>44262</c:v>
                </c:pt>
                <c:pt idx="252">
                  <c:v>44263</c:v>
                </c:pt>
                <c:pt idx="253">
                  <c:v>44264</c:v>
                </c:pt>
                <c:pt idx="254">
                  <c:v>44265</c:v>
                </c:pt>
                <c:pt idx="255">
                  <c:v>44266</c:v>
                </c:pt>
                <c:pt idx="256">
                  <c:v>44267</c:v>
                </c:pt>
                <c:pt idx="257">
                  <c:v>44268</c:v>
                </c:pt>
                <c:pt idx="258">
                  <c:v>44269</c:v>
                </c:pt>
                <c:pt idx="259">
                  <c:v>44270</c:v>
                </c:pt>
                <c:pt idx="260">
                  <c:v>44271</c:v>
                </c:pt>
                <c:pt idx="261">
                  <c:v>44272</c:v>
                </c:pt>
                <c:pt idx="262">
                  <c:v>44273</c:v>
                </c:pt>
                <c:pt idx="263">
                  <c:v>44274</c:v>
                </c:pt>
                <c:pt idx="264">
                  <c:v>44275</c:v>
                </c:pt>
                <c:pt idx="265">
                  <c:v>44276</c:v>
                </c:pt>
                <c:pt idx="266">
                  <c:v>44277</c:v>
                </c:pt>
                <c:pt idx="267">
                  <c:v>44278</c:v>
                </c:pt>
                <c:pt idx="268">
                  <c:v>44279</c:v>
                </c:pt>
                <c:pt idx="269">
                  <c:v>44280</c:v>
                </c:pt>
                <c:pt idx="270">
                  <c:v>44281</c:v>
                </c:pt>
                <c:pt idx="271">
                  <c:v>44282</c:v>
                </c:pt>
                <c:pt idx="272">
                  <c:v>44283</c:v>
                </c:pt>
                <c:pt idx="273">
                  <c:v>44284</c:v>
                </c:pt>
                <c:pt idx="274">
                  <c:v>44285</c:v>
                </c:pt>
                <c:pt idx="275">
                  <c:v>44286</c:v>
                </c:pt>
                <c:pt idx="276">
                  <c:v>44287</c:v>
                </c:pt>
                <c:pt idx="277">
                  <c:v>44288</c:v>
                </c:pt>
                <c:pt idx="278">
                  <c:v>44289</c:v>
                </c:pt>
                <c:pt idx="279">
                  <c:v>44290</c:v>
                </c:pt>
                <c:pt idx="280">
                  <c:v>44291</c:v>
                </c:pt>
                <c:pt idx="281">
                  <c:v>44292</c:v>
                </c:pt>
                <c:pt idx="282">
                  <c:v>44293</c:v>
                </c:pt>
                <c:pt idx="283">
                  <c:v>44294</c:v>
                </c:pt>
                <c:pt idx="284">
                  <c:v>44295</c:v>
                </c:pt>
                <c:pt idx="285">
                  <c:v>44296</c:v>
                </c:pt>
                <c:pt idx="286">
                  <c:v>44297</c:v>
                </c:pt>
                <c:pt idx="287">
                  <c:v>44298</c:v>
                </c:pt>
                <c:pt idx="288">
                  <c:v>44299</c:v>
                </c:pt>
                <c:pt idx="289">
                  <c:v>44300</c:v>
                </c:pt>
                <c:pt idx="290">
                  <c:v>44301</c:v>
                </c:pt>
                <c:pt idx="291">
                  <c:v>44302</c:v>
                </c:pt>
                <c:pt idx="292">
                  <c:v>44303</c:v>
                </c:pt>
                <c:pt idx="293">
                  <c:v>44304</c:v>
                </c:pt>
                <c:pt idx="294">
                  <c:v>44305</c:v>
                </c:pt>
                <c:pt idx="295">
                  <c:v>44306</c:v>
                </c:pt>
                <c:pt idx="296">
                  <c:v>44307</c:v>
                </c:pt>
                <c:pt idx="297">
                  <c:v>44308</c:v>
                </c:pt>
                <c:pt idx="298">
                  <c:v>44309</c:v>
                </c:pt>
                <c:pt idx="299">
                  <c:v>44310</c:v>
                </c:pt>
                <c:pt idx="300">
                  <c:v>44311</c:v>
                </c:pt>
                <c:pt idx="301">
                  <c:v>44312</c:v>
                </c:pt>
                <c:pt idx="302">
                  <c:v>44313</c:v>
                </c:pt>
                <c:pt idx="303">
                  <c:v>44314</c:v>
                </c:pt>
                <c:pt idx="304">
                  <c:v>44315</c:v>
                </c:pt>
                <c:pt idx="305">
                  <c:v>44316</c:v>
                </c:pt>
                <c:pt idx="306">
                  <c:v>44317</c:v>
                </c:pt>
                <c:pt idx="307">
                  <c:v>44318</c:v>
                </c:pt>
                <c:pt idx="308">
                  <c:v>44319</c:v>
                </c:pt>
                <c:pt idx="309">
                  <c:v>44320</c:v>
                </c:pt>
                <c:pt idx="310">
                  <c:v>44321</c:v>
                </c:pt>
                <c:pt idx="311">
                  <c:v>44322</c:v>
                </c:pt>
                <c:pt idx="312">
                  <c:v>44323</c:v>
                </c:pt>
                <c:pt idx="313">
                  <c:v>44324</c:v>
                </c:pt>
                <c:pt idx="314">
                  <c:v>44325</c:v>
                </c:pt>
                <c:pt idx="315">
                  <c:v>44326</c:v>
                </c:pt>
                <c:pt idx="316">
                  <c:v>44327</c:v>
                </c:pt>
                <c:pt idx="317">
                  <c:v>44328</c:v>
                </c:pt>
                <c:pt idx="318">
                  <c:v>44329</c:v>
                </c:pt>
                <c:pt idx="319">
                  <c:v>44330</c:v>
                </c:pt>
                <c:pt idx="320">
                  <c:v>44331</c:v>
                </c:pt>
                <c:pt idx="321">
                  <c:v>44332</c:v>
                </c:pt>
                <c:pt idx="322">
                  <c:v>44333</c:v>
                </c:pt>
                <c:pt idx="323">
                  <c:v>44334</c:v>
                </c:pt>
                <c:pt idx="324">
                  <c:v>44335</c:v>
                </c:pt>
                <c:pt idx="325">
                  <c:v>44336</c:v>
                </c:pt>
                <c:pt idx="326">
                  <c:v>44337</c:v>
                </c:pt>
                <c:pt idx="327">
                  <c:v>44338</c:v>
                </c:pt>
                <c:pt idx="328">
                  <c:v>44339</c:v>
                </c:pt>
                <c:pt idx="329">
                  <c:v>44340</c:v>
                </c:pt>
                <c:pt idx="330">
                  <c:v>44341</c:v>
                </c:pt>
                <c:pt idx="331">
                  <c:v>44342</c:v>
                </c:pt>
                <c:pt idx="332">
                  <c:v>44343</c:v>
                </c:pt>
                <c:pt idx="333">
                  <c:v>44344</c:v>
                </c:pt>
                <c:pt idx="334">
                  <c:v>44345</c:v>
                </c:pt>
                <c:pt idx="335">
                  <c:v>44346</c:v>
                </c:pt>
                <c:pt idx="336">
                  <c:v>44347</c:v>
                </c:pt>
                <c:pt idx="337">
                  <c:v>44348</c:v>
                </c:pt>
                <c:pt idx="338">
                  <c:v>44349</c:v>
                </c:pt>
                <c:pt idx="339">
                  <c:v>44350</c:v>
                </c:pt>
                <c:pt idx="340">
                  <c:v>44351</c:v>
                </c:pt>
                <c:pt idx="341">
                  <c:v>44352</c:v>
                </c:pt>
                <c:pt idx="342">
                  <c:v>44353</c:v>
                </c:pt>
                <c:pt idx="343">
                  <c:v>44354</c:v>
                </c:pt>
                <c:pt idx="344">
                  <c:v>44355</c:v>
                </c:pt>
                <c:pt idx="345">
                  <c:v>44356</c:v>
                </c:pt>
                <c:pt idx="346">
                  <c:v>44357</c:v>
                </c:pt>
                <c:pt idx="347">
                  <c:v>44358</c:v>
                </c:pt>
                <c:pt idx="348">
                  <c:v>44359</c:v>
                </c:pt>
                <c:pt idx="349">
                  <c:v>44360</c:v>
                </c:pt>
                <c:pt idx="350">
                  <c:v>44361</c:v>
                </c:pt>
                <c:pt idx="351">
                  <c:v>44362</c:v>
                </c:pt>
                <c:pt idx="352">
                  <c:v>44363</c:v>
                </c:pt>
                <c:pt idx="353">
                  <c:v>44364</c:v>
                </c:pt>
                <c:pt idx="354">
                  <c:v>44365</c:v>
                </c:pt>
                <c:pt idx="355">
                  <c:v>44366</c:v>
                </c:pt>
                <c:pt idx="356">
                  <c:v>44367</c:v>
                </c:pt>
                <c:pt idx="357">
                  <c:v>44368</c:v>
                </c:pt>
                <c:pt idx="358">
                  <c:v>44369</c:v>
                </c:pt>
                <c:pt idx="359">
                  <c:v>44370</c:v>
                </c:pt>
                <c:pt idx="360">
                  <c:v>44371</c:v>
                </c:pt>
                <c:pt idx="361">
                  <c:v>44372</c:v>
                </c:pt>
                <c:pt idx="362">
                  <c:v>44373</c:v>
                </c:pt>
                <c:pt idx="363">
                  <c:v>44374</c:v>
                </c:pt>
                <c:pt idx="364">
                  <c:v>44375</c:v>
                </c:pt>
                <c:pt idx="365">
                  <c:v>44376</c:v>
                </c:pt>
              </c:numCache>
            </c:numRef>
          </c:cat>
          <c:val>
            <c:numRef>
              <c:f>'chronic.acute DATA'!$N$3:$N$368</c:f>
              <c:numCache>
                <c:formatCode>0%</c:formatCode>
                <c:ptCount val="36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F-4D48-98A0-A2277CE6A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210112"/>
        <c:axId val="92167552"/>
      </c:lineChart>
      <c:lineChart>
        <c:grouping val="stacked"/>
        <c:varyColors val="0"/>
        <c:ser>
          <c:idx val="0"/>
          <c:order val="1"/>
          <c:tx>
            <c:strRef>
              <c:f>'chronic.acute DATA'!$M$2</c:f>
              <c:strCache>
                <c:ptCount val="1"/>
                <c:pt idx="0">
                  <c:v>Acute Load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'chronic.acute DATA'!$J$3:$J$368</c:f>
              <c:numCache>
                <c:formatCode>m/d/yyyy</c:formatCode>
                <c:ptCount val="366"/>
                <c:pt idx="0">
                  <c:v>44011</c:v>
                </c:pt>
                <c:pt idx="1">
                  <c:v>44012</c:v>
                </c:pt>
                <c:pt idx="2">
                  <c:v>44013</c:v>
                </c:pt>
                <c:pt idx="3">
                  <c:v>44014</c:v>
                </c:pt>
                <c:pt idx="4">
                  <c:v>44015</c:v>
                </c:pt>
                <c:pt idx="5">
                  <c:v>44016</c:v>
                </c:pt>
                <c:pt idx="6">
                  <c:v>44017</c:v>
                </c:pt>
                <c:pt idx="7">
                  <c:v>44018</c:v>
                </c:pt>
                <c:pt idx="8">
                  <c:v>44019</c:v>
                </c:pt>
                <c:pt idx="9">
                  <c:v>44020</c:v>
                </c:pt>
                <c:pt idx="10">
                  <c:v>44021</c:v>
                </c:pt>
                <c:pt idx="11">
                  <c:v>44022</c:v>
                </c:pt>
                <c:pt idx="12">
                  <c:v>44023</c:v>
                </c:pt>
                <c:pt idx="13">
                  <c:v>44024</c:v>
                </c:pt>
                <c:pt idx="14">
                  <c:v>44025</c:v>
                </c:pt>
                <c:pt idx="15">
                  <c:v>44026</c:v>
                </c:pt>
                <c:pt idx="16">
                  <c:v>44027</c:v>
                </c:pt>
                <c:pt idx="17">
                  <c:v>44028</c:v>
                </c:pt>
                <c:pt idx="18">
                  <c:v>44029</c:v>
                </c:pt>
                <c:pt idx="19">
                  <c:v>44030</c:v>
                </c:pt>
                <c:pt idx="20">
                  <c:v>44031</c:v>
                </c:pt>
                <c:pt idx="21">
                  <c:v>44032</c:v>
                </c:pt>
                <c:pt idx="22">
                  <c:v>44033</c:v>
                </c:pt>
                <c:pt idx="23">
                  <c:v>44034</c:v>
                </c:pt>
                <c:pt idx="24">
                  <c:v>44035</c:v>
                </c:pt>
                <c:pt idx="25">
                  <c:v>44036</c:v>
                </c:pt>
                <c:pt idx="26">
                  <c:v>44037</c:v>
                </c:pt>
                <c:pt idx="27">
                  <c:v>44038</c:v>
                </c:pt>
                <c:pt idx="28">
                  <c:v>44039</c:v>
                </c:pt>
                <c:pt idx="29">
                  <c:v>44040</c:v>
                </c:pt>
                <c:pt idx="30">
                  <c:v>44041</c:v>
                </c:pt>
                <c:pt idx="31">
                  <c:v>44042</c:v>
                </c:pt>
                <c:pt idx="32">
                  <c:v>44043</c:v>
                </c:pt>
                <c:pt idx="33">
                  <c:v>44044</c:v>
                </c:pt>
                <c:pt idx="34">
                  <c:v>44045</c:v>
                </c:pt>
                <c:pt idx="35">
                  <c:v>44046</c:v>
                </c:pt>
                <c:pt idx="36">
                  <c:v>44047</c:v>
                </c:pt>
                <c:pt idx="37">
                  <c:v>44048</c:v>
                </c:pt>
                <c:pt idx="38">
                  <c:v>44049</c:v>
                </c:pt>
                <c:pt idx="39">
                  <c:v>44050</c:v>
                </c:pt>
                <c:pt idx="40">
                  <c:v>44051</c:v>
                </c:pt>
                <c:pt idx="41">
                  <c:v>44052</c:v>
                </c:pt>
                <c:pt idx="42">
                  <c:v>44053</c:v>
                </c:pt>
                <c:pt idx="43">
                  <c:v>44054</c:v>
                </c:pt>
                <c:pt idx="44">
                  <c:v>44055</c:v>
                </c:pt>
                <c:pt idx="45">
                  <c:v>44056</c:v>
                </c:pt>
                <c:pt idx="46">
                  <c:v>44057</c:v>
                </c:pt>
                <c:pt idx="47">
                  <c:v>44058</c:v>
                </c:pt>
                <c:pt idx="48">
                  <c:v>44059</c:v>
                </c:pt>
                <c:pt idx="49">
                  <c:v>44060</c:v>
                </c:pt>
                <c:pt idx="50">
                  <c:v>44061</c:v>
                </c:pt>
                <c:pt idx="51">
                  <c:v>44062</c:v>
                </c:pt>
                <c:pt idx="52">
                  <c:v>44063</c:v>
                </c:pt>
                <c:pt idx="53">
                  <c:v>44064</c:v>
                </c:pt>
                <c:pt idx="54">
                  <c:v>44065</c:v>
                </c:pt>
                <c:pt idx="55">
                  <c:v>44066</c:v>
                </c:pt>
                <c:pt idx="56">
                  <c:v>44067</c:v>
                </c:pt>
                <c:pt idx="57">
                  <c:v>44068</c:v>
                </c:pt>
                <c:pt idx="58">
                  <c:v>44069</c:v>
                </c:pt>
                <c:pt idx="59">
                  <c:v>44070</c:v>
                </c:pt>
                <c:pt idx="60">
                  <c:v>44071</c:v>
                </c:pt>
                <c:pt idx="61">
                  <c:v>44072</c:v>
                </c:pt>
                <c:pt idx="62">
                  <c:v>44073</c:v>
                </c:pt>
                <c:pt idx="63">
                  <c:v>44074</c:v>
                </c:pt>
                <c:pt idx="64">
                  <c:v>44075</c:v>
                </c:pt>
                <c:pt idx="65">
                  <c:v>44076</c:v>
                </c:pt>
                <c:pt idx="66">
                  <c:v>44077</c:v>
                </c:pt>
                <c:pt idx="67">
                  <c:v>44078</c:v>
                </c:pt>
                <c:pt idx="68">
                  <c:v>44079</c:v>
                </c:pt>
                <c:pt idx="69">
                  <c:v>44080</c:v>
                </c:pt>
                <c:pt idx="70">
                  <c:v>44081</c:v>
                </c:pt>
                <c:pt idx="71">
                  <c:v>44082</c:v>
                </c:pt>
                <c:pt idx="72">
                  <c:v>44083</c:v>
                </c:pt>
                <c:pt idx="73">
                  <c:v>44084</c:v>
                </c:pt>
                <c:pt idx="74">
                  <c:v>44085</c:v>
                </c:pt>
                <c:pt idx="75">
                  <c:v>44086</c:v>
                </c:pt>
                <c:pt idx="76">
                  <c:v>44087</c:v>
                </c:pt>
                <c:pt idx="77">
                  <c:v>44088</c:v>
                </c:pt>
                <c:pt idx="78">
                  <c:v>44089</c:v>
                </c:pt>
                <c:pt idx="79">
                  <c:v>44090</c:v>
                </c:pt>
                <c:pt idx="80">
                  <c:v>44091</c:v>
                </c:pt>
                <c:pt idx="81">
                  <c:v>44092</c:v>
                </c:pt>
                <c:pt idx="82">
                  <c:v>44093</c:v>
                </c:pt>
                <c:pt idx="83">
                  <c:v>44094</c:v>
                </c:pt>
                <c:pt idx="84">
                  <c:v>44095</c:v>
                </c:pt>
                <c:pt idx="85">
                  <c:v>44096</c:v>
                </c:pt>
                <c:pt idx="86">
                  <c:v>44097</c:v>
                </c:pt>
                <c:pt idx="87">
                  <c:v>44098</c:v>
                </c:pt>
                <c:pt idx="88">
                  <c:v>44099</c:v>
                </c:pt>
                <c:pt idx="89">
                  <c:v>44100</c:v>
                </c:pt>
                <c:pt idx="90">
                  <c:v>44101</c:v>
                </c:pt>
                <c:pt idx="91">
                  <c:v>44102</c:v>
                </c:pt>
                <c:pt idx="92">
                  <c:v>44103</c:v>
                </c:pt>
                <c:pt idx="93">
                  <c:v>44104</c:v>
                </c:pt>
                <c:pt idx="94">
                  <c:v>44105</c:v>
                </c:pt>
                <c:pt idx="95">
                  <c:v>44106</c:v>
                </c:pt>
                <c:pt idx="96">
                  <c:v>44107</c:v>
                </c:pt>
                <c:pt idx="97">
                  <c:v>44108</c:v>
                </c:pt>
                <c:pt idx="98">
                  <c:v>44109</c:v>
                </c:pt>
                <c:pt idx="99">
                  <c:v>44110</c:v>
                </c:pt>
                <c:pt idx="100">
                  <c:v>44111</c:v>
                </c:pt>
                <c:pt idx="101">
                  <c:v>44112</c:v>
                </c:pt>
                <c:pt idx="102">
                  <c:v>44113</c:v>
                </c:pt>
                <c:pt idx="103">
                  <c:v>44114</c:v>
                </c:pt>
                <c:pt idx="104">
                  <c:v>44115</c:v>
                </c:pt>
                <c:pt idx="105">
                  <c:v>44116</c:v>
                </c:pt>
                <c:pt idx="106">
                  <c:v>44117</c:v>
                </c:pt>
                <c:pt idx="107">
                  <c:v>44118</c:v>
                </c:pt>
                <c:pt idx="108">
                  <c:v>44119</c:v>
                </c:pt>
                <c:pt idx="109">
                  <c:v>44120</c:v>
                </c:pt>
                <c:pt idx="110">
                  <c:v>44121</c:v>
                </c:pt>
                <c:pt idx="111">
                  <c:v>44122</c:v>
                </c:pt>
                <c:pt idx="112">
                  <c:v>44123</c:v>
                </c:pt>
                <c:pt idx="113">
                  <c:v>44124</c:v>
                </c:pt>
                <c:pt idx="114">
                  <c:v>44125</c:v>
                </c:pt>
                <c:pt idx="115">
                  <c:v>44126</c:v>
                </c:pt>
                <c:pt idx="116">
                  <c:v>44127</c:v>
                </c:pt>
                <c:pt idx="117">
                  <c:v>44128</c:v>
                </c:pt>
                <c:pt idx="118">
                  <c:v>44129</c:v>
                </c:pt>
                <c:pt idx="119">
                  <c:v>44130</c:v>
                </c:pt>
                <c:pt idx="120">
                  <c:v>44131</c:v>
                </c:pt>
                <c:pt idx="121">
                  <c:v>44132</c:v>
                </c:pt>
                <c:pt idx="122">
                  <c:v>44133</c:v>
                </c:pt>
                <c:pt idx="123">
                  <c:v>44134</c:v>
                </c:pt>
                <c:pt idx="124">
                  <c:v>44135</c:v>
                </c:pt>
                <c:pt idx="125">
                  <c:v>44136</c:v>
                </c:pt>
                <c:pt idx="126">
                  <c:v>44137</c:v>
                </c:pt>
                <c:pt idx="127">
                  <c:v>44138</c:v>
                </c:pt>
                <c:pt idx="128">
                  <c:v>44139</c:v>
                </c:pt>
                <c:pt idx="129">
                  <c:v>44140</c:v>
                </c:pt>
                <c:pt idx="130">
                  <c:v>44141</c:v>
                </c:pt>
                <c:pt idx="131">
                  <c:v>44142</c:v>
                </c:pt>
                <c:pt idx="132">
                  <c:v>44143</c:v>
                </c:pt>
                <c:pt idx="133">
                  <c:v>44144</c:v>
                </c:pt>
                <c:pt idx="134">
                  <c:v>44145</c:v>
                </c:pt>
                <c:pt idx="135">
                  <c:v>44146</c:v>
                </c:pt>
                <c:pt idx="136">
                  <c:v>44147</c:v>
                </c:pt>
                <c:pt idx="137">
                  <c:v>44148</c:v>
                </c:pt>
                <c:pt idx="138">
                  <c:v>44149</c:v>
                </c:pt>
                <c:pt idx="139">
                  <c:v>44150</c:v>
                </c:pt>
                <c:pt idx="140">
                  <c:v>44151</c:v>
                </c:pt>
                <c:pt idx="141">
                  <c:v>44152</c:v>
                </c:pt>
                <c:pt idx="142">
                  <c:v>44153</c:v>
                </c:pt>
                <c:pt idx="143">
                  <c:v>44154</c:v>
                </c:pt>
                <c:pt idx="144">
                  <c:v>44155</c:v>
                </c:pt>
                <c:pt idx="145">
                  <c:v>44156</c:v>
                </c:pt>
                <c:pt idx="146">
                  <c:v>44157</c:v>
                </c:pt>
                <c:pt idx="147">
                  <c:v>44158</c:v>
                </c:pt>
                <c:pt idx="148">
                  <c:v>44159</c:v>
                </c:pt>
                <c:pt idx="149">
                  <c:v>44160</c:v>
                </c:pt>
                <c:pt idx="150">
                  <c:v>44161</c:v>
                </c:pt>
                <c:pt idx="151">
                  <c:v>44162</c:v>
                </c:pt>
                <c:pt idx="152">
                  <c:v>44163</c:v>
                </c:pt>
                <c:pt idx="153">
                  <c:v>44164</c:v>
                </c:pt>
                <c:pt idx="154">
                  <c:v>44165</c:v>
                </c:pt>
                <c:pt idx="155">
                  <c:v>44166</c:v>
                </c:pt>
                <c:pt idx="156">
                  <c:v>44167</c:v>
                </c:pt>
                <c:pt idx="157">
                  <c:v>44168</c:v>
                </c:pt>
                <c:pt idx="158">
                  <c:v>44169</c:v>
                </c:pt>
                <c:pt idx="159">
                  <c:v>44170</c:v>
                </c:pt>
                <c:pt idx="160">
                  <c:v>44171</c:v>
                </c:pt>
                <c:pt idx="161">
                  <c:v>44172</c:v>
                </c:pt>
                <c:pt idx="162">
                  <c:v>44173</c:v>
                </c:pt>
                <c:pt idx="163">
                  <c:v>44174</c:v>
                </c:pt>
                <c:pt idx="164">
                  <c:v>44175</c:v>
                </c:pt>
                <c:pt idx="165">
                  <c:v>44176</c:v>
                </c:pt>
                <c:pt idx="166">
                  <c:v>44177</c:v>
                </c:pt>
                <c:pt idx="167">
                  <c:v>44178</c:v>
                </c:pt>
                <c:pt idx="168">
                  <c:v>44179</c:v>
                </c:pt>
                <c:pt idx="169">
                  <c:v>44180</c:v>
                </c:pt>
                <c:pt idx="170">
                  <c:v>44181</c:v>
                </c:pt>
                <c:pt idx="171">
                  <c:v>44182</c:v>
                </c:pt>
                <c:pt idx="172">
                  <c:v>44183</c:v>
                </c:pt>
                <c:pt idx="173">
                  <c:v>44184</c:v>
                </c:pt>
                <c:pt idx="174">
                  <c:v>44185</c:v>
                </c:pt>
                <c:pt idx="175">
                  <c:v>44186</c:v>
                </c:pt>
                <c:pt idx="176">
                  <c:v>44187</c:v>
                </c:pt>
                <c:pt idx="177">
                  <c:v>44188</c:v>
                </c:pt>
                <c:pt idx="178">
                  <c:v>44189</c:v>
                </c:pt>
                <c:pt idx="179">
                  <c:v>44190</c:v>
                </c:pt>
                <c:pt idx="180">
                  <c:v>44191</c:v>
                </c:pt>
                <c:pt idx="181">
                  <c:v>44192</c:v>
                </c:pt>
                <c:pt idx="182">
                  <c:v>44193</c:v>
                </c:pt>
                <c:pt idx="183">
                  <c:v>44194</c:v>
                </c:pt>
                <c:pt idx="184">
                  <c:v>44195</c:v>
                </c:pt>
                <c:pt idx="185">
                  <c:v>44196</c:v>
                </c:pt>
                <c:pt idx="186">
                  <c:v>44197</c:v>
                </c:pt>
                <c:pt idx="187">
                  <c:v>44198</c:v>
                </c:pt>
                <c:pt idx="188">
                  <c:v>44199</c:v>
                </c:pt>
                <c:pt idx="189">
                  <c:v>44200</c:v>
                </c:pt>
                <c:pt idx="190">
                  <c:v>44201</c:v>
                </c:pt>
                <c:pt idx="191">
                  <c:v>44202</c:v>
                </c:pt>
                <c:pt idx="192">
                  <c:v>44203</c:v>
                </c:pt>
                <c:pt idx="193">
                  <c:v>44204</c:v>
                </c:pt>
                <c:pt idx="194">
                  <c:v>44205</c:v>
                </c:pt>
                <c:pt idx="195">
                  <c:v>44206</c:v>
                </c:pt>
                <c:pt idx="196">
                  <c:v>44207</c:v>
                </c:pt>
                <c:pt idx="197">
                  <c:v>44208</c:v>
                </c:pt>
                <c:pt idx="198">
                  <c:v>44209</c:v>
                </c:pt>
                <c:pt idx="199">
                  <c:v>44210</c:v>
                </c:pt>
                <c:pt idx="200">
                  <c:v>44211</c:v>
                </c:pt>
                <c:pt idx="201">
                  <c:v>44212</c:v>
                </c:pt>
                <c:pt idx="202">
                  <c:v>44213</c:v>
                </c:pt>
                <c:pt idx="203">
                  <c:v>44214</c:v>
                </c:pt>
                <c:pt idx="204">
                  <c:v>44215</c:v>
                </c:pt>
                <c:pt idx="205">
                  <c:v>44216</c:v>
                </c:pt>
                <c:pt idx="206">
                  <c:v>44217</c:v>
                </c:pt>
                <c:pt idx="207">
                  <c:v>44218</c:v>
                </c:pt>
                <c:pt idx="208">
                  <c:v>44219</c:v>
                </c:pt>
                <c:pt idx="209">
                  <c:v>44220</c:v>
                </c:pt>
                <c:pt idx="210">
                  <c:v>44221</c:v>
                </c:pt>
                <c:pt idx="211">
                  <c:v>44222</c:v>
                </c:pt>
                <c:pt idx="212">
                  <c:v>44223</c:v>
                </c:pt>
                <c:pt idx="213">
                  <c:v>44224</c:v>
                </c:pt>
                <c:pt idx="214">
                  <c:v>44225</c:v>
                </c:pt>
                <c:pt idx="215">
                  <c:v>44226</c:v>
                </c:pt>
                <c:pt idx="216">
                  <c:v>44227</c:v>
                </c:pt>
                <c:pt idx="217">
                  <c:v>44228</c:v>
                </c:pt>
                <c:pt idx="218">
                  <c:v>44229</c:v>
                </c:pt>
                <c:pt idx="219">
                  <c:v>44230</c:v>
                </c:pt>
                <c:pt idx="220">
                  <c:v>44231</c:v>
                </c:pt>
                <c:pt idx="221">
                  <c:v>44232</c:v>
                </c:pt>
                <c:pt idx="222">
                  <c:v>44233</c:v>
                </c:pt>
                <c:pt idx="223">
                  <c:v>44234</c:v>
                </c:pt>
                <c:pt idx="224">
                  <c:v>44235</c:v>
                </c:pt>
                <c:pt idx="225">
                  <c:v>44236</c:v>
                </c:pt>
                <c:pt idx="226">
                  <c:v>44237</c:v>
                </c:pt>
                <c:pt idx="227">
                  <c:v>44238</c:v>
                </c:pt>
                <c:pt idx="228">
                  <c:v>44239</c:v>
                </c:pt>
                <c:pt idx="229">
                  <c:v>44240</c:v>
                </c:pt>
                <c:pt idx="230">
                  <c:v>44241</c:v>
                </c:pt>
                <c:pt idx="231">
                  <c:v>44242</c:v>
                </c:pt>
                <c:pt idx="232">
                  <c:v>44243</c:v>
                </c:pt>
                <c:pt idx="233">
                  <c:v>44244</c:v>
                </c:pt>
                <c:pt idx="234">
                  <c:v>44245</c:v>
                </c:pt>
                <c:pt idx="235">
                  <c:v>44246</c:v>
                </c:pt>
                <c:pt idx="236">
                  <c:v>44247</c:v>
                </c:pt>
                <c:pt idx="237">
                  <c:v>44248</c:v>
                </c:pt>
                <c:pt idx="238">
                  <c:v>44249</c:v>
                </c:pt>
                <c:pt idx="239">
                  <c:v>44250</c:v>
                </c:pt>
                <c:pt idx="240">
                  <c:v>44251</c:v>
                </c:pt>
                <c:pt idx="241">
                  <c:v>44252</c:v>
                </c:pt>
                <c:pt idx="242">
                  <c:v>44253</c:v>
                </c:pt>
                <c:pt idx="243">
                  <c:v>44254</c:v>
                </c:pt>
                <c:pt idx="244">
                  <c:v>44255</c:v>
                </c:pt>
                <c:pt idx="245">
                  <c:v>44256</c:v>
                </c:pt>
                <c:pt idx="246">
                  <c:v>44257</c:v>
                </c:pt>
                <c:pt idx="247">
                  <c:v>44258</c:v>
                </c:pt>
                <c:pt idx="248">
                  <c:v>44259</c:v>
                </c:pt>
                <c:pt idx="249">
                  <c:v>44260</c:v>
                </c:pt>
                <c:pt idx="250">
                  <c:v>44261</c:v>
                </c:pt>
                <c:pt idx="251">
                  <c:v>44262</c:v>
                </c:pt>
                <c:pt idx="252">
                  <c:v>44263</c:v>
                </c:pt>
                <c:pt idx="253">
                  <c:v>44264</c:v>
                </c:pt>
                <c:pt idx="254">
                  <c:v>44265</c:v>
                </c:pt>
                <c:pt idx="255">
                  <c:v>44266</c:v>
                </c:pt>
                <c:pt idx="256">
                  <c:v>44267</c:v>
                </c:pt>
                <c:pt idx="257">
                  <c:v>44268</c:v>
                </c:pt>
                <c:pt idx="258">
                  <c:v>44269</c:v>
                </c:pt>
                <c:pt idx="259">
                  <c:v>44270</c:v>
                </c:pt>
                <c:pt idx="260">
                  <c:v>44271</c:v>
                </c:pt>
                <c:pt idx="261">
                  <c:v>44272</c:v>
                </c:pt>
                <c:pt idx="262">
                  <c:v>44273</c:v>
                </c:pt>
                <c:pt idx="263">
                  <c:v>44274</c:v>
                </c:pt>
                <c:pt idx="264">
                  <c:v>44275</c:v>
                </c:pt>
                <c:pt idx="265">
                  <c:v>44276</c:v>
                </c:pt>
                <c:pt idx="266">
                  <c:v>44277</c:v>
                </c:pt>
                <c:pt idx="267">
                  <c:v>44278</c:v>
                </c:pt>
                <c:pt idx="268">
                  <c:v>44279</c:v>
                </c:pt>
                <c:pt idx="269">
                  <c:v>44280</c:v>
                </c:pt>
                <c:pt idx="270">
                  <c:v>44281</c:v>
                </c:pt>
                <c:pt idx="271">
                  <c:v>44282</c:v>
                </c:pt>
                <c:pt idx="272">
                  <c:v>44283</c:v>
                </c:pt>
                <c:pt idx="273">
                  <c:v>44284</c:v>
                </c:pt>
                <c:pt idx="274">
                  <c:v>44285</c:v>
                </c:pt>
                <c:pt idx="275">
                  <c:v>44286</c:v>
                </c:pt>
                <c:pt idx="276">
                  <c:v>44287</c:v>
                </c:pt>
                <c:pt idx="277">
                  <c:v>44288</c:v>
                </c:pt>
                <c:pt idx="278">
                  <c:v>44289</c:v>
                </c:pt>
                <c:pt idx="279">
                  <c:v>44290</c:v>
                </c:pt>
                <c:pt idx="280">
                  <c:v>44291</c:v>
                </c:pt>
                <c:pt idx="281">
                  <c:v>44292</c:v>
                </c:pt>
                <c:pt idx="282">
                  <c:v>44293</c:v>
                </c:pt>
                <c:pt idx="283">
                  <c:v>44294</c:v>
                </c:pt>
                <c:pt idx="284">
                  <c:v>44295</c:v>
                </c:pt>
                <c:pt idx="285">
                  <c:v>44296</c:v>
                </c:pt>
                <c:pt idx="286">
                  <c:v>44297</c:v>
                </c:pt>
                <c:pt idx="287">
                  <c:v>44298</c:v>
                </c:pt>
                <c:pt idx="288">
                  <c:v>44299</c:v>
                </c:pt>
                <c:pt idx="289">
                  <c:v>44300</c:v>
                </c:pt>
                <c:pt idx="290">
                  <c:v>44301</c:v>
                </c:pt>
                <c:pt idx="291">
                  <c:v>44302</c:v>
                </c:pt>
                <c:pt idx="292">
                  <c:v>44303</c:v>
                </c:pt>
                <c:pt idx="293">
                  <c:v>44304</c:v>
                </c:pt>
                <c:pt idx="294">
                  <c:v>44305</c:v>
                </c:pt>
                <c:pt idx="295">
                  <c:v>44306</c:v>
                </c:pt>
                <c:pt idx="296">
                  <c:v>44307</c:v>
                </c:pt>
                <c:pt idx="297">
                  <c:v>44308</c:v>
                </c:pt>
                <c:pt idx="298">
                  <c:v>44309</c:v>
                </c:pt>
                <c:pt idx="299">
                  <c:v>44310</c:v>
                </c:pt>
                <c:pt idx="300">
                  <c:v>44311</c:v>
                </c:pt>
                <c:pt idx="301">
                  <c:v>44312</c:v>
                </c:pt>
                <c:pt idx="302">
                  <c:v>44313</c:v>
                </c:pt>
                <c:pt idx="303">
                  <c:v>44314</c:v>
                </c:pt>
                <c:pt idx="304">
                  <c:v>44315</c:v>
                </c:pt>
                <c:pt idx="305">
                  <c:v>44316</c:v>
                </c:pt>
                <c:pt idx="306">
                  <c:v>44317</c:v>
                </c:pt>
                <c:pt idx="307">
                  <c:v>44318</c:v>
                </c:pt>
                <c:pt idx="308">
                  <c:v>44319</c:v>
                </c:pt>
                <c:pt idx="309">
                  <c:v>44320</c:v>
                </c:pt>
                <c:pt idx="310">
                  <c:v>44321</c:v>
                </c:pt>
                <c:pt idx="311">
                  <c:v>44322</c:v>
                </c:pt>
                <c:pt idx="312">
                  <c:v>44323</c:v>
                </c:pt>
                <c:pt idx="313">
                  <c:v>44324</c:v>
                </c:pt>
                <c:pt idx="314">
                  <c:v>44325</c:v>
                </c:pt>
                <c:pt idx="315">
                  <c:v>44326</c:v>
                </c:pt>
                <c:pt idx="316">
                  <c:v>44327</c:v>
                </c:pt>
                <c:pt idx="317">
                  <c:v>44328</c:v>
                </c:pt>
                <c:pt idx="318">
                  <c:v>44329</c:v>
                </c:pt>
                <c:pt idx="319">
                  <c:v>44330</c:v>
                </c:pt>
                <c:pt idx="320">
                  <c:v>44331</c:v>
                </c:pt>
                <c:pt idx="321">
                  <c:v>44332</c:v>
                </c:pt>
                <c:pt idx="322">
                  <c:v>44333</c:v>
                </c:pt>
                <c:pt idx="323">
                  <c:v>44334</c:v>
                </c:pt>
                <c:pt idx="324">
                  <c:v>44335</c:v>
                </c:pt>
                <c:pt idx="325">
                  <c:v>44336</c:v>
                </c:pt>
                <c:pt idx="326">
                  <c:v>44337</c:v>
                </c:pt>
                <c:pt idx="327">
                  <c:v>44338</c:v>
                </c:pt>
                <c:pt idx="328">
                  <c:v>44339</c:v>
                </c:pt>
                <c:pt idx="329">
                  <c:v>44340</c:v>
                </c:pt>
                <c:pt idx="330">
                  <c:v>44341</c:v>
                </c:pt>
                <c:pt idx="331">
                  <c:v>44342</c:v>
                </c:pt>
                <c:pt idx="332">
                  <c:v>44343</c:v>
                </c:pt>
                <c:pt idx="333">
                  <c:v>44344</c:v>
                </c:pt>
                <c:pt idx="334">
                  <c:v>44345</c:v>
                </c:pt>
                <c:pt idx="335">
                  <c:v>44346</c:v>
                </c:pt>
                <c:pt idx="336">
                  <c:v>44347</c:v>
                </c:pt>
                <c:pt idx="337">
                  <c:v>44348</c:v>
                </c:pt>
                <c:pt idx="338">
                  <c:v>44349</c:v>
                </c:pt>
                <c:pt idx="339">
                  <c:v>44350</c:v>
                </c:pt>
                <c:pt idx="340">
                  <c:v>44351</c:v>
                </c:pt>
                <c:pt idx="341">
                  <c:v>44352</c:v>
                </c:pt>
                <c:pt idx="342">
                  <c:v>44353</c:v>
                </c:pt>
                <c:pt idx="343">
                  <c:v>44354</c:v>
                </c:pt>
                <c:pt idx="344">
                  <c:v>44355</c:v>
                </c:pt>
                <c:pt idx="345">
                  <c:v>44356</c:v>
                </c:pt>
                <c:pt idx="346">
                  <c:v>44357</c:v>
                </c:pt>
                <c:pt idx="347">
                  <c:v>44358</c:v>
                </c:pt>
                <c:pt idx="348">
                  <c:v>44359</c:v>
                </c:pt>
                <c:pt idx="349">
                  <c:v>44360</c:v>
                </c:pt>
                <c:pt idx="350">
                  <c:v>44361</c:v>
                </c:pt>
                <c:pt idx="351">
                  <c:v>44362</c:v>
                </c:pt>
                <c:pt idx="352">
                  <c:v>44363</c:v>
                </c:pt>
                <c:pt idx="353">
                  <c:v>44364</c:v>
                </c:pt>
                <c:pt idx="354">
                  <c:v>44365</c:v>
                </c:pt>
                <c:pt idx="355">
                  <c:v>44366</c:v>
                </c:pt>
                <c:pt idx="356">
                  <c:v>44367</c:v>
                </c:pt>
                <c:pt idx="357">
                  <c:v>44368</c:v>
                </c:pt>
                <c:pt idx="358">
                  <c:v>44369</c:v>
                </c:pt>
                <c:pt idx="359">
                  <c:v>44370</c:v>
                </c:pt>
                <c:pt idx="360">
                  <c:v>44371</c:v>
                </c:pt>
                <c:pt idx="361">
                  <c:v>44372</c:v>
                </c:pt>
                <c:pt idx="362">
                  <c:v>44373</c:v>
                </c:pt>
                <c:pt idx="363">
                  <c:v>44374</c:v>
                </c:pt>
                <c:pt idx="364">
                  <c:v>44375</c:v>
                </c:pt>
                <c:pt idx="365">
                  <c:v>44376</c:v>
                </c:pt>
              </c:numCache>
            </c:numRef>
          </c:cat>
          <c:val>
            <c:numRef>
              <c:f>'chronic.acute DATA'!$M$3:$M$368</c:f>
              <c:numCache>
                <c:formatCode>0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3F-4D48-98A0-A2277CE6A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97600"/>
        <c:axId val="115495680"/>
      </c:lineChart>
      <c:valAx>
        <c:axId val="92167552"/>
        <c:scaling>
          <c:orientation val="minMax"/>
          <c:max val="2.5"/>
        </c:scaling>
        <c:delete val="0"/>
        <c:axPos val="r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15210112"/>
        <c:crosses val="max"/>
        <c:crossBetween val="between"/>
        <c:majorUnit val="0.1"/>
      </c:valAx>
      <c:dateAx>
        <c:axId val="11521011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92167552"/>
        <c:crosses val="autoZero"/>
        <c:auto val="1"/>
        <c:lblOffset val="100"/>
        <c:baseTimeUnit val="days"/>
        <c:majorUnit val="1"/>
        <c:minorUnit val="1"/>
      </c:dateAx>
      <c:valAx>
        <c:axId val="115495680"/>
        <c:scaling>
          <c:orientation val="minMax"/>
          <c:max val="60"/>
        </c:scaling>
        <c:delete val="0"/>
        <c:axPos val="l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15497600"/>
        <c:crosses val="autoZero"/>
        <c:crossBetween val="between"/>
      </c:valAx>
      <c:dateAx>
        <c:axId val="115497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5495680"/>
        <c:crosses val="autoZero"/>
        <c:auto val="1"/>
        <c:lblOffset val="100"/>
        <c:baseTimeUnit val="days"/>
      </c:dateAx>
      <c:spPr>
        <a:noFill/>
      </c:spPr>
    </c:plotArea>
    <c:legend>
      <c:legendPos val="t"/>
      <c:legendEntry>
        <c:idx val="1"/>
        <c:delete val="1"/>
      </c:legendEntry>
      <c:overlay val="0"/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>
                <a:solidFill>
                  <a:schemeClr val="bg1"/>
                </a:solidFill>
              </a:rPr>
              <a:t>Weekly % Change (Predicted)</a:t>
            </a:r>
            <a:r>
              <a:rPr lang="en-US" sz="1400" baseline="0">
                <a:solidFill>
                  <a:schemeClr val="bg1"/>
                </a:solidFill>
              </a:rPr>
              <a:t> NAME</a:t>
            </a:r>
            <a:endParaRPr lang="en-US" sz="1400">
              <a:solidFill>
                <a:schemeClr val="bg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266627250446184E-2"/>
          <c:y val="6.2487564256077162E-2"/>
          <c:w val="0.92994752381265922"/>
          <c:h val="0.79372261404394262"/>
        </c:manualLayout>
      </c:layout>
      <c:lineChart>
        <c:grouping val="standard"/>
        <c:varyColors val="0"/>
        <c:ser>
          <c:idx val="0"/>
          <c:order val="0"/>
          <c:tx>
            <c:strRef>
              <c:f>'loading plan 2019.2019'!$A$14</c:f>
              <c:strCache>
                <c:ptCount val="1"/>
                <c:pt idx="0">
                  <c:v>Weekly Percent Change (Predicted)</c:v>
                </c:pt>
              </c:strCache>
            </c:strRef>
          </c:tx>
          <c:cat>
            <c:numRef>
              <c:f>'loading plan 2019.2019'!$B$11:$BE$11</c:f>
              <c:numCache>
                <c:formatCode>d\-mmm</c:formatCode>
                <c:ptCount val="56"/>
                <c:pt idx="0">
                  <c:v>44011</c:v>
                </c:pt>
                <c:pt idx="1">
                  <c:v>44018</c:v>
                </c:pt>
                <c:pt idx="2">
                  <c:v>44025</c:v>
                </c:pt>
                <c:pt idx="3">
                  <c:v>44032</c:v>
                </c:pt>
                <c:pt idx="4">
                  <c:v>44039</c:v>
                </c:pt>
                <c:pt idx="5">
                  <c:v>44046</c:v>
                </c:pt>
                <c:pt idx="6">
                  <c:v>44053</c:v>
                </c:pt>
                <c:pt idx="7">
                  <c:v>44060</c:v>
                </c:pt>
                <c:pt idx="8">
                  <c:v>44067</c:v>
                </c:pt>
                <c:pt idx="9">
                  <c:v>44074</c:v>
                </c:pt>
                <c:pt idx="10">
                  <c:v>44081</c:v>
                </c:pt>
                <c:pt idx="11">
                  <c:v>44088</c:v>
                </c:pt>
                <c:pt idx="12">
                  <c:v>44095</c:v>
                </c:pt>
                <c:pt idx="13">
                  <c:v>44102</c:v>
                </c:pt>
                <c:pt idx="14">
                  <c:v>44109</c:v>
                </c:pt>
                <c:pt idx="15">
                  <c:v>44116</c:v>
                </c:pt>
                <c:pt idx="16">
                  <c:v>44123</c:v>
                </c:pt>
                <c:pt idx="17">
                  <c:v>44130</c:v>
                </c:pt>
                <c:pt idx="18">
                  <c:v>44137</c:v>
                </c:pt>
                <c:pt idx="19">
                  <c:v>44144</c:v>
                </c:pt>
                <c:pt idx="20">
                  <c:v>44151</c:v>
                </c:pt>
                <c:pt idx="21">
                  <c:v>44158</c:v>
                </c:pt>
                <c:pt idx="22">
                  <c:v>44165</c:v>
                </c:pt>
                <c:pt idx="23">
                  <c:v>44172</c:v>
                </c:pt>
                <c:pt idx="24">
                  <c:v>44179</c:v>
                </c:pt>
                <c:pt idx="25">
                  <c:v>44186</c:v>
                </c:pt>
                <c:pt idx="26">
                  <c:v>44193</c:v>
                </c:pt>
                <c:pt idx="27">
                  <c:v>44200</c:v>
                </c:pt>
                <c:pt idx="28">
                  <c:v>44207</c:v>
                </c:pt>
                <c:pt idx="29">
                  <c:v>44214</c:v>
                </c:pt>
                <c:pt idx="30">
                  <c:v>44221</c:v>
                </c:pt>
                <c:pt idx="31">
                  <c:v>44228</c:v>
                </c:pt>
                <c:pt idx="32">
                  <c:v>44235</c:v>
                </c:pt>
                <c:pt idx="33">
                  <c:v>44242</c:v>
                </c:pt>
                <c:pt idx="34">
                  <c:v>44249</c:v>
                </c:pt>
                <c:pt idx="35">
                  <c:v>44256</c:v>
                </c:pt>
                <c:pt idx="36">
                  <c:v>44263</c:v>
                </c:pt>
                <c:pt idx="37">
                  <c:v>44270</c:v>
                </c:pt>
                <c:pt idx="38">
                  <c:v>44277</c:v>
                </c:pt>
                <c:pt idx="39">
                  <c:v>44284</c:v>
                </c:pt>
                <c:pt idx="40">
                  <c:v>44291</c:v>
                </c:pt>
                <c:pt idx="41">
                  <c:v>44298</c:v>
                </c:pt>
                <c:pt idx="42">
                  <c:v>44305</c:v>
                </c:pt>
                <c:pt idx="43">
                  <c:v>44312</c:v>
                </c:pt>
                <c:pt idx="44">
                  <c:v>44319</c:v>
                </c:pt>
                <c:pt idx="45">
                  <c:v>44326</c:v>
                </c:pt>
                <c:pt idx="46">
                  <c:v>44333</c:v>
                </c:pt>
                <c:pt idx="47">
                  <c:v>44340</c:v>
                </c:pt>
                <c:pt idx="48">
                  <c:v>44347</c:v>
                </c:pt>
                <c:pt idx="49">
                  <c:v>44354</c:v>
                </c:pt>
                <c:pt idx="50">
                  <c:v>44361</c:v>
                </c:pt>
                <c:pt idx="51">
                  <c:v>44368</c:v>
                </c:pt>
                <c:pt idx="52">
                  <c:v>44375</c:v>
                </c:pt>
                <c:pt idx="53">
                  <c:v>44382</c:v>
                </c:pt>
                <c:pt idx="54">
                  <c:v>44389</c:v>
                </c:pt>
                <c:pt idx="55">
                  <c:v>44396</c:v>
                </c:pt>
              </c:numCache>
            </c:numRef>
          </c:cat>
          <c:val>
            <c:numRef>
              <c:f>'loading plan 2019.2019'!$B$14:$BE$14</c:f>
              <c:numCache>
                <c:formatCode>0%</c:formatCode>
                <c:ptCount val="5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AC-418E-9925-FC740A2A8B94}"/>
            </c:ext>
          </c:extLst>
        </c:ser>
        <c:ser>
          <c:idx val="1"/>
          <c:order val="1"/>
          <c:tx>
            <c:strRef>
              <c:f>'loading plan 2019.2019'!$A$17</c:f>
              <c:strCache>
                <c:ptCount val="1"/>
                <c:pt idx="0">
                  <c:v>Upper Limit 35%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none"/>
          </c:marker>
          <c:cat>
            <c:numRef>
              <c:f>'loading plan 2019.2019'!$B$11:$BE$11</c:f>
              <c:numCache>
                <c:formatCode>d\-mmm</c:formatCode>
                <c:ptCount val="56"/>
                <c:pt idx="0">
                  <c:v>44011</c:v>
                </c:pt>
                <c:pt idx="1">
                  <c:v>44018</c:v>
                </c:pt>
                <c:pt idx="2">
                  <c:v>44025</c:v>
                </c:pt>
                <c:pt idx="3">
                  <c:v>44032</c:v>
                </c:pt>
                <c:pt idx="4">
                  <c:v>44039</c:v>
                </c:pt>
                <c:pt idx="5">
                  <c:v>44046</c:v>
                </c:pt>
                <c:pt idx="6">
                  <c:v>44053</c:v>
                </c:pt>
                <c:pt idx="7">
                  <c:v>44060</c:v>
                </c:pt>
                <c:pt idx="8">
                  <c:v>44067</c:v>
                </c:pt>
                <c:pt idx="9">
                  <c:v>44074</c:v>
                </c:pt>
                <c:pt idx="10">
                  <c:v>44081</c:v>
                </c:pt>
                <c:pt idx="11">
                  <c:v>44088</c:v>
                </c:pt>
                <c:pt idx="12">
                  <c:v>44095</c:v>
                </c:pt>
                <c:pt idx="13">
                  <c:v>44102</c:v>
                </c:pt>
                <c:pt idx="14">
                  <c:v>44109</c:v>
                </c:pt>
                <c:pt idx="15">
                  <c:v>44116</c:v>
                </c:pt>
                <c:pt idx="16">
                  <c:v>44123</c:v>
                </c:pt>
                <c:pt idx="17">
                  <c:v>44130</c:v>
                </c:pt>
                <c:pt idx="18">
                  <c:v>44137</c:v>
                </c:pt>
                <c:pt idx="19">
                  <c:v>44144</c:v>
                </c:pt>
                <c:pt idx="20">
                  <c:v>44151</c:v>
                </c:pt>
                <c:pt idx="21">
                  <c:v>44158</c:v>
                </c:pt>
                <c:pt idx="22">
                  <c:v>44165</c:v>
                </c:pt>
                <c:pt idx="23">
                  <c:v>44172</c:v>
                </c:pt>
                <c:pt idx="24">
                  <c:v>44179</c:v>
                </c:pt>
                <c:pt idx="25">
                  <c:v>44186</c:v>
                </c:pt>
                <c:pt idx="26">
                  <c:v>44193</c:v>
                </c:pt>
                <c:pt idx="27">
                  <c:v>44200</c:v>
                </c:pt>
                <c:pt idx="28">
                  <c:v>44207</c:v>
                </c:pt>
                <c:pt idx="29">
                  <c:v>44214</c:v>
                </c:pt>
                <c:pt idx="30">
                  <c:v>44221</c:v>
                </c:pt>
                <c:pt idx="31">
                  <c:v>44228</c:v>
                </c:pt>
                <c:pt idx="32">
                  <c:v>44235</c:v>
                </c:pt>
                <c:pt idx="33">
                  <c:v>44242</c:v>
                </c:pt>
                <c:pt idx="34">
                  <c:v>44249</c:v>
                </c:pt>
                <c:pt idx="35">
                  <c:v>44256</c:v>
                </c:pt>
                <c:pt idx="36">
                  <c:v>44263</c:v>
                </c:pt>
                <c:pt idx="37">
                  <c:v>44270</c:v>
                </c:pt>
                <c:pt idx="38">
                  <c:v>44277</c:v>
                </c:pt>
                <c:pt idx="39">
                  <c:v>44284</c:v>
                </c:pt>
                <c:pt idx="40">
                  <c:v>44291</c:v>
                </c:pt>
                <c:pt idx="41">
                  <c:v>44298</c:v>
                </c:pt>
                <c:pt idx="42">
                  <c:v>44305</c:v>
                </c:pt>
                <c:pt idx="43">
                  <c:v>44312</c:v>
                </c:pt>
                <c:pt idx="44">
                  <c:v>44319</c:v>
                </c:pt>
                <c:pt idx="45">
                  <c:v>44326</c:v>
                </c:pt>
                <c:pt idx="46">
                  <c:v>44333</c:v>
                </c:pt>
                <c:pt idx="47">
                  <c:v>44340</c:v>
                </c:pt>
                <c:pt idx="48">
                  <c:v>44347</c:v>
                </c:pt>
                <c:pt idx="49">
                  <c:v>44354</c:v>
                </c:pt>
                <c:pt idx="50">
                  <c:v>44361</c:v>
                </c:pt>
                <c:pt idx="51">
                  <c:v>44368</c:v>
                </c:pt>
                <c:pt idx="52">
                  <c:v>44375</c:v>
                </c:pt>
                <c:pt idx="53">
                  <c:v>44382</c:v>
                </c:pt>
                <c:pt idx="54">
                  <c:v>44389</c:v>
                </c:pt>
                <c:pt idx="55">
                  <c:v>44396</c:v>
                </c:pt>
              </c:numCache>
            </c:numRef>
          </c:cat>
          <c:val>
            <c:numRef>
              <c:f>'loading plan 2019.2019'!$B$17:$BE$17</c:f>
              <c:numCache>
                <c:formatCode>0%</c:formatCode>
                <c:ptCount val="56"/>
                <c:pt idx="0">
                  <c:v>0.35</c:v>
                </c:pt>
                <c:pt idx="1">
                  <c:v>0.35</c:v>
                </c:pt>
                <c:pt idx="2">
                  <c:v>0.35</c:v>
                </c:pt>
                <c:pt idx="3">
                  <c:v>0.35</c:v>
                </c:pt>
                <c:pt idx="4">
                  <c:v>0.35</c:v>
                </c:pt>
                <c:pt idx="5">
                  <c:v>0.35</c:v>
                </c:pt>
                <c:pt idx="6">
                  <c:v>0.35</c:v>
                </c:pt>
                <c:pt idx="7">
                  <c:v>0.35</c:v>
                </c:pt>
                <c:pt idx="8">
                  <c:v>0.35</c:v>
                </c:pt>
                <c:pt idx="9">
                  <c:v>0.35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0.35</c:v>
                </c:pt>
                <c:pt idx="21">
                  <c:v>0.35</c:v>
                </c:pt>
                <c:pt idx="22">
                  <c:v>0.35</c:v>
                </c:pt>
                <c:pt idx="23">
                  <c:v>0.35</c:v>
                </c:pt>
                <c:pt idx="24">
                  <c:v>0.35</c:v>
                </c:pt>
                <c:pt idx="25">
                  <c:v>0.35</c:v>
                </c:pt>
                <c:pt idx="26">
                  <c:v>0.35</c:v>
                </c:pt>
                <c:pt idx="27">
                  <c:v>0.35</c:v>
                </c:pt>
                <c:pt idx="28">
                  <c:v>0.35</c:v>
                </c:pt>
                <c:pt idx="29">
                  <c:v>0.35</c:v>
                </c:pt>
                <c:pt idx="30">
                  <c:v>0.35</c:v>
                </c:pt>
                <c:pt idx="31">
                  <c:v>0.35</c:v>
                </c:pt>
                <c:pt idx="32">
                  <c:v>0.35</c:v>
                </c:pt>
                <c:pt idx="33">
                  <c:v>0.35</c:v>
                </c:pt>
                <c:pt idx="34">
                  <c:v>0.35</c:v>
                </c:pt>
                <c:pt idx="35">
                  <c:v>0.35</c:v>
                </c:pt>
                <c:pt idx="36">
                  <c:v>0.35</c:v>
                </c:pt>
                <c:pt idx="37">
                  <c:v>0.35</c:v>
                </c:pt>
                <c:pt idx="38">
                  <c:v>0.35</c:v>
                </c:pt>
                <c:pt idx="39">
                  <c:v>0.35</c:v>
                </c:pt>
                <c:pt idx="40">
                  <c:v>0.35</c:v>
                </c:pt>
                <c:pt idx="41">
                  <c:v>0.35</c:v>
                </c:pt>
                <c:pt idx="42">
                  <c:v>0.35</c:v>
                </c:pt>
                <c:pt idx="43">
                  <c:v>0.35</c:v>
                </c:pt>
                <c:pt idx="44">
                  <c:v>0.35</c:v>
                </c:pt>
                <c:pt idx="45">
                  <c:v>0.35</c:v>
                </c:pt>
                <c:pt idx="46">
                  <c:v>0.35</c:v>
                </c:pt>
                <c:pt idx="47">
                  <c:v>0.35</c:v>
                </c:pt>
                <c:pt idx="48">
                  <c:v>0.35</c:v>
                </c:pt>
                <c:pt idx="49">
                  <c:v>0.35</c:v>
                </c:pt>
                <c:pt idx="50">
                  <c:v>0.35</c:v>
                </c:pt>
                <c:pt idx="51">
                  <c:v>0.35</c:v>
                </c:pt>
                <c:pt idx="52">
                  <c:v>0.35</c:v>
                </c:pt>
                <c:pt idx="53">
                  <c:v>0.35</c:v>
                </c:pt>
                <c:pt idx="54">
                  <c:v>0.35</c:v>
                </c:pt>
                <c:pt idx="55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AC-418E-9925-FC740A2A8B94}"/>
            </c:ext>
          </c:extLst>
        </c:ser>
        <c:ser>
          <c:idx val="2"/>
          <c:order val="2"/>
          <c:tx>
            <c:strRef>
              <c:f>'loading plan 2019.2019'!$A$18</c:f>
              <c:strCache>
                <c:ptCount val="1"/>
                <c:pt idx="0">
                  <c:v>Lower Limit -35%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none"/>
          </c:marker>
          <c:cat>
            <c:numRef>
              <c:f>'loading plan 2019.2019'!$B$11:$BE$11</c:f>
              <c:numCache>
                <c:formatCode>d\-mmm</c:formatCode>
                <c:ptCount val="56"/>
                <c:pt idx="0">
                  <c:v>44011</c:v>
                </c:pt>
                <c:pt idx="1">
                  <c:v>44018</c:v>
                </c:pt>
                <c:pt idx="2">
                  <c:v>44025</c:v>
                </c:pt>
                <c:pt idx="3">
                  <c:v>44032</c:v>
                </c:pt>
                <c:pt idx="4">
                  <c:v>44039</c:v>
                </c:pt>
                <c:pt idx="5">
                  <c:v>44046</c:v>
                </c:pt>
                <c:pt idx="6">
                  <c:v>44053</c:v>
                </c:pt>
                <c:pt idx="7">
                  <c:v>44060</c:v>
                </c:pt>
                <c:pt idx="8">
                  <c:v>44067</c:v>
                </c:pt>
                <c:pt idx="9">
                  <c:v>44074</c:v>
                </c:pt>
                <c:pt idx="10">
                  <c:v>44081</c:v>
                </c:pt>
                <c:pt idx="11">
                  <c:v>44088</c:v>
                </c:pt>
                <c:pt idx="12">
                  <c:v>44095</c:v>
                </c:pt>
                <c:pt idx="13">
                  <c:v>44102</c:v>
                </c:pt>
                <c:pt idx="14">
                  <c:v>44109</c:v>
                </c:pt>
                <c:pt idx="15">
                  <c:v>44116</c:v>
                </c:pt>
                <c:pt idx="16">
                  <c:v>44123</c:v>
                </c:pt>
                <c:pt idx="17">
                  <c:v>44130</c:v>
                </c:pt>
                <c:pt idx="18">
                  <c:v>44137</c:v>
                </c:pt>
                <c:pt idx="19">
                  <c:v>44144</c:v>
                </c:pt>
                <c:pt idx="20">
                  <c:v>44151</c:v>
                </c:pt>
                <c:pt idx="21">
                  <c:v>44158</c:v>
                </c:pt>
                <c:pt idx="22">
                  <c:v>44165</c:v>
                </c:pt>
                <c:pt idx="23">
                  <c:v>44172</c:v>
                </c:pt>
                <c:pt idx="24">
                  <c:v>44179</c:v>
                </c:pt>
                <c:pt idx="25">
                  <c:v>44186</c:v>
                </c:pt>
                <c:pt idx="26">
                  <c:v>44193</c:v>
                </c:pt>
                <c:pt idx="27">
                  <c:v>44200</c:v>
                </c:pt>
                <c:pt idx="28">
                  <c:v>44207</c:v>
                </c:pt>
                <c:pt idx="29">
                  <c:v>44214</c:v>
                </c:pt>
                <c:pt idx="30">
                  <c:v>44221</c:v>
                </c:pt>
                <c:pt idx="31">
                  <c:v>44228</c:v>
                </c:pt>
                <c:pt idx="32">
                  <c:v>44235</c:v>
                </c:pt>
                <c:pt idx="33">
                  <c:v>44242</c:v>
                </c:pt>
                <c:pt idx="34">
                  <c:v>44249</c:v>
                </c:pt>
                <c:pt idx="35">
                  <c:v>44256</c:v>
                </c:pt>
                <c:pt idx="36">
                  <c:v>44263</c:v>
                </c:pt>
                <c:pt idx="37">
                  <c:v>44270</c:v>
                </c:pt>
                <c:pt idx="38">
                  <c:v>44277</c:v>
                </c:pt>
                <c:pt idx="39">
                  <c:v>44284</c:v>
                </c:pt>
                <c:pt idx="40">
                  <c:v>44291</c:v>
                </c:pt>
                <c:pt idx="41">
                  <c:v>44298</c:v>
                </c:pt>
                <c:pt idx="42">
                  <c:v>44305</c:v>
                </c:pt>
                <c:pt idx="43">
                  <c:v>44312</c:v>
                </c:pt>
                <c:pt idx="44">
                  <c:v>44319</c:v>
                </c:pt>
                <c:pt idx="45">
                  <c:v>44326</c:v>
                </c:pt>
                <c:pt idx="46">
                  <c:v>44333</c:v>
                </c:pt>
                <c:pt idx="47">
                  <c:v>44340</c:v>
                </c:pt>
                <c:pt idx="48">
                  <c:v>44347</c:v>
                </c:pt>
                <c:pt idx="49">
                  <c:v>44354</c:v>
                </c:pt>
                <c:pt idx="50">
                  <c:v>44361</c:v>
                </c:pt>
                <c:pt idx="51">
                  <c:v>44368</c:v>
                </c:pt>
                <c:pt idx="52">
                  <c:v>44375</c:v>
                </c:pt>
                <c:pt idx="53">
                  <c:v>44382</c:v>
                </c:pt>
                <c:pt idx="54">
                  <c:v>44389</c:v>
                </c:pt>
                <c:pt idx="55">
                  <c:v>44396</c:v>
                </c:pt>
              </c:numCache>
            </c:numRef>
          </c:cat>
          <c:val>
            <c:numRef>
              <c:f>'loading plan 2019.2019'!$B$18:$BE$18</c:f>
              <c:numCache>
                <c:formatCode>0%</c:formatCode>
                <c:ptCount val="56"/>
                <c:pt idx="0">
                  <c:v>-0.35</c:v>
                </c:pt>
                <c:pt idx="1">
                  <c:v>-0.35</c:v>
                </c:pt>
                <c:pt idx="2">
                  <c:v>-0.35</c:v>
                </c:pt>
                <c:pt idx="3">
                  <c:v>-0.35</c:v>
                </c:pt>
                <c:pt idx="4">
                  <c:v>-0.35</c:v>
                </c:pt>
                <c:pt idx="5">
                  <c:v>-0.35</c:v>
                </c:pt>
                <c:pt idx="6">
                  <c:v>-0.35</c:v>
                </c:pt>
                <c:pt idx="7">
                  <c:v>-0.35</c:v>
                </c:pt>
                <c:pt idx="8">
                  <c:v>-0.35</c:v>
                </c:pt>
                <c:pt idx="9">
                  <c:v>-0.35</c:v>
                </c:pt>
                <c:pt idx="10">
                  <c:v>-0.35</c:v>
                </c:pt>
                <c:pt idx="11">
                  <c:v>-0.35</c:v>
                </c:pt>
                <c:pt idx="12">
                  <c:v>-0.35</c:v>
                </c:pt>
                <c:pt idx="13">
                  <c:v>-0.35</c:v>
                </c:pt>
                <c:pt idx="14">
                  <c:v>-0.35</c:v>
                </c:pt>
                <c:pt idx="15">
                  <c:v>-0.35</c:v>
                </c:pt>
                <c:pt idx="16">
                  <c:v>-0.35</c:v>
                </c:pt>
                <c:pt idx="17">
                  <c:v>-0.35</c:v>
                </c:pt>
                <c:pt idx="18">
                  <c:v>-0.35</c:v>
                </c:pt>
                <c:pt idx="19">
                  <c:v>-0.35</c:v>
                </c:pt>
                <c:pt idx="20">
                  <c:v>-0.35</c:v>
                </c:pt>
                <c:pt idx="21">
                  <c:v>-0.35</c:v>
                </c:pt>
                <c:pt idx="22">
                  <c:v>-0.35</c:v>
                </c:pt>
                <c:pt idx="23">
                  <c:v>-0.35</c:v>
                </c:pt>
                <c:pt idx="24">
                  <c:v>-0.35</c:v>
                </c:pt>
                <c:pt idx="25">
                  <c:v>-0.35</c:v>
                </c:pt>
                <c:pt idx="26">
                  <c:v>-0.35</c:v>
                </c:pt>
                <c:pt idx="27">
                  <c:v>-0.35</c:v>
                </c:pt>
                <c:pt idx="28">
                  <c:v>-0.35</c:v>
                </c:pt>
                <c:pt idx="29">
                  <c:v>-0.35</c:v>
                </c:pt>
                <c:pt idx="30">
                  <c:v>-0.35</c:v>
                </c:pt>
                <c:pt idx="31">
                  <c:v>-0.35</c:v>
                </c:pt>
                <c:pt idx="32">
                  <c:v>-0.35</c:v>
                </c:pt>
                <c:pt idx="33">
                  <c:v>-0.35</c:v>
                </c:pt>
                <c:pt idx="34">
                  <c:v>-0.35</c:v>
                </c:pt>
                <c:pt idx="35">
                  <c:v>-0.35</c:v>
                </c:pt>
                <c:pt idx="36">
                  <c:v>-0.35</c:v>
                </c:pt>
                <c:pt idx="37">
                  <c:v>-0.35</c:v>
                </c:pt>
                <c:pt idx="38">
                  <c:v>-0.35</c:v>
                </c:pt>
                <c:pt idx="39">
                  <c:v>-0.35</c:v>
                </c:pt>
                <c:pt idx="40">
                  <c:v>-0.35</c:v>
                </c:pt>
                <c:pt idx="41">
                  <c:v>-0.35</c:v>
                </c:pt>
                <c:pt idx="42">
                  <c:v>-0.35</c:v>
                </c:pt>
                <c:pt idx="43">
                  <c:v>-0.35</c:v>
                </c:pt>
                <c:pt idx="44">
                  <c:v>-0.35</c:v>
                </c:pt>
                <c:pt idx="45">
                  <c:v>-0.35</c:v>
                </c:pt>
                <c:pt idx="46">
                  <c:v>-0.35</c:v>
                </c:pt>
                <c:pt idx="47">
                  <c:v>-0.35</c:v>
                </c:pt>
                <c:pt idx="48">
                  <c:v>-0.35</c:v>
                </c:pt>
                <c:pt idx="49">
                  <c:v>-0.35</c:v>
                </c:pt>
                <c:pt idx="50">
                  <c:v>-0.35</c:v>
                </c:pt>
                <c:pt idx="51">
                  <c:v>-0.35</c:v>
                </c:pt>
                <c:pt idx="52">
                  <c:v>-0.35</c:v>
                </c:pt>
                <c:pt idx="53">
                  <c:v>-0.35</c:v>
                </c:pt>
                <c:pt idx="54">
                  <c:v>-0.35</c:v>
                </c:pt>
                <c:pt idx="55">
                  <c:v>-0.35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AC-418E-9925-FC740A2A8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779392"/>
        <c:axId val="278780928"/>
      </c:lineChart>
      <c:catAx>
        <c:axId val="2787793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low"/>
        <c:txPr>
          <a:bodyPr/>
          <a:lstStyle/>
          <a:p>
            <a:pPr>
              <a:defRPr sz="900">
                <a:solidFill>
                  <a:schemeClr val="bg1"/>
                </a:solidFill>
              </a:defRPr>
            </a:pPr>
            <a:endParaRPr lang="en-US"/>
          </a:p>
        </c:txPr>
        <c:crossAx val="278780928"/>
        <c:crosses val="autoZero"/>
        <c:auto val="0"/>
        <c:lblAlgn val="ctr"/>
        <c:lblOffset val="100"/>
        <c:noMultiLvlLbl val="0"/>
      </c:catAx>
      <c:valAx>
        <c:axId val="27878092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278779392"/>
        <c:crosses val="autoZero"/>
        <c:crossBetween val="between"/>
      </c:valAx>
      <c:spPr>
        <a:solidFill>
          <a:schemeClr val="tx1"/>
        </a:solidFill>
      </c:spPr>
    </c:plotArea>
    <c:legend>
      <c:legendPos val="r"/>
      <c:layout>
        <c:manualLayout>
          <c:xMode val="edge"/>
          <c:yMode val="edge"/>
          <c:x val="0.80138484595838988"/>
          <c:y val="0.52400565171088243"/>
          <c:w val="0.18464420864645595"/>
          <c:h val="0.31782393176530327"/>
        </c:manualLayout>
      </c:layout>
      <c:overlay val="0"/>
      <c:txPr>
        <a:bodyPr/>
        <a:lstStyle/>
        <a:p>
          <a:pPr>
            <a:defRPr sz="1000">
              <a:solidFill>
                <a:schemeClr val="bg1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1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PREDICTED LOADING SEASON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363918601378678E-2"/>
          <c:y val="0.16733794065779917"/>
          <c:w val="0.96595164792830224"/>
          <c:h val="0.7006771004222434"/>
        </c:manualLayout>
      </c:layout>
      <c:areaChart>
        <c:grouping val="standard"/>
        <c:varyColors val="0"/>
        <c:ser>
          <c:idx val="1"/>
          <c:order val="0"/>
          <c:tx>
            <c:strRef>
              <c:f>'chronic.acute DATA'!$L$2</c:f>
              <c:strCache>
                <c:ptCount val="1"/>
                <c:pt idx="0">
                  <c:v>Chronic Load</c:v>
                </c:pt>
              </c:strCache>
            </c:strRef>
          </c:tx>
          <c:spPr>
            <a:solidFill>
              <a:srgbClr val="0070C0"/>
            </a:solidFill>
          </c:spPr>
          <c:cat>
            <c:numRef>
              <c:f>'chronic.acute DATA'!$J$3:$J$368</c:f>
              <c:numCache>
                <c:formatCode>m/d/yyyy</c:formatCode>
                <c:ptCount val="366"/>
                <c:pt idx="0">
                  <c:v>44011</c:v>
                </c:pt>
                <c:pt idx="1">
                  <c:v>44012</c:v>
                </c:pt>
                <c:pt idx="2">
                  <c:v>44013</c:v>
                </c:pt>
                <c:pt idx="3">
                  <c:v>44014</c:v>
                </c:pt>
                <c:pt idx="4">
                  <c:v>44015</c:v>
                </c:pt>
                <c:pt idx="5">
                  <c:v>44016</c:v>
                </c:pt>
                <c:pt idx="6">
                  <c:v>44017</c:v>
                </c:pt>
                <c:pt idx="7">
                  <c:v>44018</c:v>
                </c:pt>
                <c:pt idx="8">
                  <c:v>44019</c:v>
                </c:pt>
                <c:pt idx="9">
                  <c:v>44020</c:v>
                </c:pt>
                <c:pt idx="10">
                  <c:v>44021</c:v>
                </c:pt>
                <c:pt idx="11">
                  <c:v>44022</c:v>
                </c:pt>
                <c:pt idx="12">
                  <c:v>44023</c:v>
                </c:pt>
                <c:pt idx="13">
                  <c:v>44024</c:v>
                </c:pt>
                <c:pt idx="14">
                  <c:v>44025</c:v>
                </c:pt>
                <c:pt idx="15">
                  <c:v>44026</c:v>
                </c:pt>
                <c:pt idx="16">
                  <c:v>44027</c:v>
                </c:pt>
                <c:pt idx="17">
                  <c:v>44028</c:v>
                </c:pt>
                <c:pt idx="18">
                  <c:v>44029</c:v>
                </c:pt>
                <c:pt idx="19">
                  <c:v>44030</c:v>
                </c:pt>
                <c:pt idx="20">
                  <c:v>44031</c:v>
                </c:pt>
                <c:pt idx="21">
                  <c:v>44032</c:v>
                </c:pt>
                <c:pt idx="22">
                  <c:v>44033</c:v>
                </c:pt>
                <c:pt idx="23">
                  <c:v>44034</c:v>
                </c:pt>
                <c:pt idx="24">
                  <c:v>44035</c:v>
                </c:pt>
                <c:pt idx="25">
                  <c:v>44036</c:v>
                </c:pt>
                <c:pt idx="26">
                  <c:v>44037</c:v>
                </c:pt>
                <c:pt idx="27">
                  <c:v>44038</c:v>
                </c:pt>
                <c:pt idx="28">
                  <c:v>44039</c:v>
                </c:pt>
                <c:pt idx="29">
                  <c:v>44040</c:v>
                </c:pt>
                <c:pt idx="30">
                  <c:v>44041</c:v>
                </c:pt>
                <c:pt idx="31">
                  <c:v>44042</c:v>
                </c:pt>
                <c:pt idx="32">
                  <c:v>44043</c:v>
                </c:pt>
                <c:pt idx="33">
                  <c:v>44044</c:v>
                </c:pt>
                <c:pt idx="34">
                  <c:v>44045</c:v>
                </c:pt>
                <c:pt idx="35">
                  <c:v>44046</c:v>
                </c:pt>
                <c:pt idx="36">
                  <c:v>44047</c:v>
                </c:pt>
                <c:pt idx="37">
                  <c:v>44048</c:v>
                </c:pt>
                <c:pt idx="38">
                  <c:v>44049</c:v>
                </c:pt>
                <c:pt idx="39">
                  <c:v>44050</c:v>
                </c:pt>
                <c:pt idx="40">
                  <c:v>44051</c:v>
                </c:pt>
                <c:pt idx="41">
                  <c:v>44052</c:v>
                </c:pt>
                <c:pt idx="42">
                  <c:v>44053</c:v>
                </c:pt>
                <c:pt idx="43">
                  <c:v>44054</c:v>
                </c:pt>
                <c:pt idx="44">
                  <c:v>44055</c:v>
                </c:pt>
                <c:pt idx="45">
                  <c:v>44056</c:v>
                </c:pt>
                <c:pt idx="46">
                  <c:v>44057</c:v>
                </c:pt>
                <c:pt idx="47">
                  <c:v>44058</c:v>
                </c:pt>
                <c:pt idx="48">
                  <c:v>44059</c:v>
                </c:pt>
                <c:pt idx="49">
                  <c:v>44060</c:v>
                </c:pt>
                <c:pt idx="50">
                  <c:v>44061</c:v>
                </c:pt>
                <c:pt idx="51">
                  <c:v>44062</c:v>
                </c:pt>
                <c:pt idx="52">
                  <c:v>44063</c:v>
                </c:pt>
                <c:pt idx="53">
                  <c:v>44064</c:v>
                </c:pt>
                <c:pt idx="54">
                  <c:v>44065</c:v>
                </c:pt>
                <c:pt idx="55">
                  <c:v>44066</c:v>
                </c:pt>
                <c:pt idx="56">
                  <c:v>44067</c:v>
                </c:pt>
                <c:pt idx="57">
                  <c:v>44068</c:v>
                </c:pt>
                <c:pt idx="58">
                  <c:v>44069</c:v>
                </c:pt>
                <c:pt idx="59">
                  <c:v>44070</c:v>
                </c:pt>
                <c:pt idx="60">
                  <c:v>44071</c:v>
                </c:pt>
                <c:pt idx="61">
                  <c:v>44072</c:v>
                </c:pt>
                <c:pt idx="62">
                  <c:v>44073</c:v>
                </c:pt>
                <c:pt idx="63">
                  <c:v>44074</c:v>
                </c:pt>
                <c:pt idx="64">
                  <c:v>44075</c:v>
                </c:pt>
                <c:pt idx="65">
                  <c:v>44076</c:v>
                </c:pt>
                <c:pt idx="66">
                  <c:v>44077</c:v>
                </c:pt>
                <c:pt idx="67">
                  <c:v>44078</c:v>
                </c:pt>
                <c:pt idx="68">
                  <c:v>44079</c:v>
                </c:pt>
                <c:pt idx="69">
                  <c:v>44080</c:v>
                </c:pt>
                <c:pt idx="70">
                  <c:v>44081</c:v>
                </c:pt>
                <c:pt idx="71">
                  <c:v>44082</c:v>
                </c:pt>
                <c:pt idx="72">
                  <c:v>44083</c:v>
                </c:pt>
                <c:pt idx="73">
                  <c:v>44084</c:v>
                </c:pt>
                <c:pt idx="74">
                  <c:v>44085</c:v>
                </c:pt>
                <c:pt idx="75">
                  <c:v>44086</c:v>
                </c:pt>
                <c:pt idx="76">
                  <c:v>44087</c:v>
                </c:pt>
                <c:pt idx="77">
                  <c:v>44088</c:v>
                </c:pt>
                <c:pt idx="78">
                  <c:v>44089</c:v>
                </c:pt>
                <c:pt idx="79">
                  <c:v>44090</c:v>
                </c:pt>
                <c:pt idx="80">
                  <c:v>44091</c:v>
                </c:pt>
                <c:pt idx="81">
                  <c:v>44092</c:v>
                </c:pt>
                <c:pt idx="82">
                  <c:v>44093</c:v>
                </c:pt>
                <c:pt idx="83">
                  <c:v>44094</c:v>
                </c:pt>
                <c:pt idx="84">
                  <c:v>44095</c:v>
                </c:pt>
                <c:pt idx="85">
                  <c:v>44096</c:v>
                </c:pt>
                <c:pt idx="86">
                  <c:v>44097</c:v>
                </c:pt>
                <c:pt idx="87">
                  <c:v>44098</c:v>
                </c:pt>
                <c:pt idx="88">
                  <c:v>44099</c:v>
                </c:pt>
                <c:pt idx="89">
                  <c:v>44100</c:v>
                </c:pt>
                <c:pt idx="90">
                  <c:v>44101</c:v>
                </c:pt>
                <c:pt idx="91">
                  <c:v>44102</c:v>
                </c:pt>
                <c:pt idx="92">
                  <c:v>44103</c:v>
                </c:pt>
                <c:pt idx="93">
                  <c:v>44104</c:v>
                </c:pt>
                <c:pt idx="94">
                  <c:v>44105</c:v>
                </c:pt>
                <c:pt idx="95">
                  <c:v>44106</c:v>
                </c:pt>
                <c:pt idx="96">
                  <c:v>44107</c:v>
                </c:pt>
                <c:pt idx="97">
                  <c:v>44108</c:v>
                </c:pt>
                <c:pt idx="98">
                  <c:v>44109</c:v>
                </c:pt>
                <c:pt idx="99">
                  <c:v>44110</c:v>
                </c:pt>
                <c:pt idx="100">
                  <c:v>44111</c:v>
                </c:pt>
                <c:pt idx="101">
                  <c:v>44112</c:v>
                </c:pt>
                <c:pt idx="102">
                  <c:v>44113</c:v>
                </c:pt>
                <c:pt idx="103">
                  <c:v>44114</c:v>
                </c:pt>
                <c:pt idx="104">
                  <c:v>44115</c:v>
                </c:pt>
                <c:pt idx="105">
                  <c:v>44116</c:v>
                </c:pt>
                <c:pt idx="106">
                  <c:v>44117</c:v>
                </c:pt>
                <c:pt idx="107">
                  <c:v>44118</c:v>
                </c:pt>
                <c:pt idx="108">
                  <c:v>44119</c:v>
                </c:pt>
                <c:pt idx="109">
                  <c:v>44120</c:v>
                </c:pt>
                <c:pt idx="110">
                  <c:v>44121</c:v>
                </c:pt>
                <c:pt idx="111">
                  <c:v>44122</c:v>
                </c:pt>
                <c:pt idx="112">
                  <c:v>44123</c:v>
                </c:pt>
                <c:pt idx="113">
                  <c:v>44124</c:v>
                </c:pt>
                <c:pt idx="114">
                  <c:v>44125</c:v>
                </c:pt>
                <c:pt idx="115">
                  <c:v>44126</c:v>
                </c:pt>
                <c:pt idx="116">
                  <c:v>44127</c:v>
                </c:pt>
                <c:pt idx="117">
                  <c:v>44128</c:v>
                </c:pt>
                <c:pt idx="118">
                  <c:v>44129</c:v>
                </c:pt>
                <c:pt idx="119">
                  <c:v>44130</c:v>
                </c:pt>
                <c:pt idx="120">
                  <c:v>44131</c:v>
                </c:pt>
                <c:pt idx="121">
                  <c:v>44132</c:v>
                </c:pt>
                <c:pt idx="122">
                  <c:v>44133</c:v>
                </c:pt>
                <c:pt idx="123">
                  <c:v>44134</c:v>
                </c:pt>
                <c:pt idx="124">
                  <c:v>44135</c:v>
                </c:pt>
                <c:pt idx="125">
                  <c:v>44136</c:v>
                </c:pt>
                <c:pt idx="126">
                  <c:v>44137</c:v>
                </c:pt>
                <c:pt idx="127">
                  <c:v>44138</c:v>
                </c:pt>
                <c:pt idx="128">
                  <c:v>44139</c:v>
                </c:pt>
                <c:pt idx="129">
                  <c:v>44140</c:v>
                </c:pt>
                <c:pt idx="130">
                  <c:v>44141</c:v>
                </c:pt>
                <c:pt idx="131">
                  <c:v>44142</c:v>
                </c:pt>
                <c:pt idx="132">
                  <c:v>44143</c:v>
                </c:pt>
                <c:pt idx="133">
                  <c:v>44144</c:v>
                </c:pt>
                <c:pt idx="134">
                  <c:v>44145</c:v>
                </c:pt>
                <c:pt idx="135">
                  <c:v>44146</c:v>
                </c:pt>
                <c:pt idx="136">
                  <c:v>44147</c:v>
                </c:pt>
                <c:pt idx="137">
                  <c:v>44148</c:v>
                </c:pt>
                <c:pt idx="138">
                  <c:v>44149</c:v>
                </c:pt>
                <c:pt idx="139">
                  <c:v>44150</c:v>
                </c:pt>
                <c:pt idx="140">
                  <c:v>44151</c:v>
                </c:pt>
                <c:pt idx="141">
                  <c:v>44152</c:v>
                </c:pt>
                <c:pt idx="142">
                  <c:v>44153</c:v>
                </c:pt>
                <c:pt idx="143">
                  <c:v>44154</c:v>
                </c:pt>
                <c:pt idx="144">
                  <c:v>44155</c:v>
                </c:pt>
                <c:pt idx="145">
                  <c:v>44156</c:v>
                </c:pt>
                <c:pt idx="146">
                  <c:v>44157</c:v>
                </c:pt>
                <c:pt idx="147">
                  <c:v>44158</c:v>
                </c:pt>
                <c:pt idx="148">
                  <c:v>44159</c:v>
                </c:pt>
                <c:pt idx="149">
                  <c:v>44160</c:v>
                </c:pt>
                <c:pt idx="150">
                  <c:v>44161</c:v>
                </c:pt>
                <c:pt idx="151">
                  <c:v>44162</c:v>
                </c:pt>
                <c:pt idx="152">
                  <c:v>44163</c:v>
                </c:pt>
                <c:pt idx="153">
                  <c:v>44164</c:v>
                </c:pt>
                <c:pt idx="154">
                  <c:v>44165</c:v>
                </c:pt>
                <c:pt idx="155">
                  <c:v>44166</c:v>
                </c:pt>
                <c:pt idx="156">
                  <c:v>44167</c:v>
                </c:pt>
                <c:pt idx="157">
                  <c:v>44168</c:v>
                </c:pt>
                <c:pt idx="158">
                  <c:v>44169</c:v>
                </c:pt>
                <c:pt idx="159">
                  <c:v>44170</c:v>
                </c:pt>
                <c:pt idx="160">
                  <c:v>44171</c:v>
                </c:pt>
                <c:pt idx="161">
                  <c:v>44172</c:v>
                </c:pt>
                <c:pt idx="162">
                  <c:v>44173</c:v>
                </c:pt>
                <c:pt idx="163">
                  <c:v>44174</c:v>
                </c:pt>
                <c:pt idx="164">
                  <c:v>44175</c:v>
                </c:pt>
                <c:pt idx="165">
                  <c:v>44176</c:v>
                </c:pt>
                <c:pt idx="166">
                  <c:v>44177</c:v>
                </c:pt>
                <c:pt idx="167">
                  <c:v>44178</c:v>
                </c:pt>
                <c:pt idx="168">
                  <c:v>44179</c:v>
                </c:pt>
                <c:pt idx="169">
                  <c:v>44180</c:v>
                </c:pt>
                <c:pt idx="170">
                  <c:v>44181</c:v>
                </c:pt>
                <c:pt idx="171">
                  <c:v>44182</c:v>
                </c:pt>
                <c:pt idx="172">
                  <c:v>44183</c:v>
                </c:pt>
                <c:pt idx="173">
                  <c:v>44184</c:v>
                </c:pt>
                <c:pt idx="174">
                  <c:v>44185</c:v>
                </c:pt>
                <c:pt idx="175">
                  <c:v>44186</c:v>
                </c:pt>
                <c:pt idx="176">
                  <c:v>44187</c:v>
                </c:pt>
                <c:pt idx="177">
                  <c:v>44188</c:v>
                </c:pt>
                <c:pt idx="178">
                  <c:v>44189</c:v>
                </c:pt>
                <c:pt idx="179">
                  <c:v>44190</c:v>
                </c:pt>
                <c:pt idx="180">
                  <c:v>44191</c:v>
                </c:pt>
                <c:pt idx="181">
                  <c:v>44192</c:v>
                </c:pt>
                <c:pt idx="182">
                  <c:v>44193</c:v>
                </c:pt>
                <c:pt idx="183">
                  <c:v>44194</c:v>
                </c:pt>
                <c:pt idx="184">
                  <c:v>44195</c:v>
                </c:pt>
                <c:pt idx="185">
                  <c:v>44196</c:v>
                </c:pt>
                <c:pt idx="186">
                  <c:v>44197</c:v>
                </c:pt>
                <c:pt idx="187">
                  <c:v>44198</c:v>
                </c:pt>
                <c:pt idx="188">
                  <c:v>44199</c:v>
                </c:pt>
                <c:pt idx="189">
                  <c:v>44200</c:v>
                </c:pt>
                <c:pt idx="190">
                  <c:v>44201</c:v>
                </c:pt>
                <c:pt idx="191">
                  <c:v>44202</c:v>
                </c:pt>
                <c:pt idx="192">
                  <c:v>44203</c:v>
                </c:pt>
                <c:pt idx="193">
                  <c:v>44204</c:v>
                </c:pt>
                <c:pt idx="194">
                  <c:v>44205</c:v>
                </c:pt>
                <c:pt idx="195">
                  <c:v>44206</c:v>
                </c:pt>
                <c:pt idx="196">
                  <c:v>44207</c:v>
                </c:pt>
                <c:pt idx="197">
                  <c:v>44208</c:v>
                </c:pt>
                <c:pt idx="198">
                  <c:v>44209</c:v>
                </c:pt>
                <c:pt idx="199">
                  <c:v>44210</c:v>
                </c:pt>
                <c:pt idx="200">
                  <c:v>44211</c:v>
                </c:pt>
                <c:pt idx="201">
                  <c:v>44212</c:v>
                </c:pt>
                <c:pt idx="202">
                  <c:v>44213</c:v>
                </c:pt>
                <c:pt idx="203">
                  <c:v>44214</c:v>
                </c:pt>
                <c:pt idx="204">
                  <c:v>44215</c:v>
                </c:pt>
                <c:pt idx="205">
                  <c:v>44216</c:v>
                </c:pt>
                <c:pt idx="206">
                  <c:v>44217</c:v>
                </c:pt>
                <c:pt idx="207">
                  <c:v>44218</c:v>
                </c:pt>
                <c:pt idx="208">
                  <c:v>44219</c:v>
                </c:pt>
                <c:pt idx="209">
                  <c:v>44220</c:v>
                </c:pt>
                <c:pt idx="210">
                  <c:v>44221</c:v>
                </c:pt>
                <c:pt idx="211">
                  <c:v>44222</c:v>
                </c:pt>
                <c:pt idx="212">
                  <c:v>44223</c:v>
                </c:pt>
                <c:pt idx="213">
                  <c:v>44224</c:v>
                </c:pt>
                <c:pt idx="214">
                  <c:v>44225</c:v>
                </c:pt>
                <c:pt idx="215">
                  <c:v>44226</c:v>
                </c:pt>
                <c:pt idx="216">
                  <c:v>44227</c:v>
                </c:pt>
                <c:pt idx="217">
                  <c:v>44228</c:v>
                </c:pt>
                <c:pt idx="218">
                  <c:v>44229</c:v>
                </c:pt>
                <c:pt idx="219">
                  <c:v>44230</c:v>
                </c:pt>
                <c:pt idx="220">
                  <c:v>44231</c:v>
                </c:pt>
                <c:pt idx="221">
                  <c:v>44232</c:v>
                </c:pt>
                <c:pt idx="222">
                  <c:v>44233</c:v>
                </c:pt>
                <c:pt idx="223">
                  <c:v>44234</c:v>
                </c:pt>
                <c:pt idx="224">
                  <c:v>44235</c:v>
                </c:pt>
                <c:pt idx="225">
                  <c:v>44236</c:v>
                </c:pt>
                <c:pt idx="226">
                  <c:v>44237</c:v>
                </c:pt>
                <c:pt idx="227">
                  <c:v>44238</c:v>
                </c:pt>
                <c:pt idx="228">
                  <c:v>44239</c:v>
                </c:pt>
                <c:pt idx="229">
                  <c:v>44240</c:v>
                </c:pt>
                <c:pt idx="230">
                  <c:v>44241</c:v>
                </c:pt>
                <c:pt idx="231">
                  <c:v>44242</c:v>
                </c:pt>
                <c:pt idx="232">
                  <c:v>44243</c:v>
                </c:pt>
                <c:pt idx="233">
                  <c:v>44244</c:v>
                </c:pt>
                <c:pt idx="234">
                  <c:v>44245</c:v>
                </c:pt>
                <c:pt idx="235">
                  <c:v>44246</c:v>
                </c:pt>
                <c:pt idx="236">
                  <c:v>44247</c:v>
                </c:pt>
                <c:pt idx="237">
                  <c:v>44248</c:v>
                </c:pt>
                <c:pt idx="238">
                  <c:v>44249</c:v>
                </c:pt>
                <c:pt idx="239">
                  <c:v>44250</c:v>
                </c:pt>
                <c:pt idx="240">
                  <c:v>44251</c:v>
                </c:pt>
                <c:pt idx="241">
                  <c:v>44252</c:v>
                </c:pt>
                <c:pt idx="242">
                  <c:v>44253</c:v>
                </c:pt>
                <c:pt idx="243">
                  <c:v>44254</c:v>
                </c:pt>
                <c:pt idx="244">
                  <c:v>44255</c:v>
                </c:pt>
                <c:pt idx="245">
                  <c:v>44256</c:v>
                </c:pt>
                <c:pt idx="246">
                  <c:v>44257</c:v>
                </c:pt>
                <c:pt idx="247">
                  <c:v>44258</c:v>
                </c:pt>
                <c:pt idx="248">
                  <c:v>44259</c:v>
                </c:pt>
                <c:pt idx="249">
                  <c:v>44260</c:v>
                </c:pt>
                <c:pt idx="250">
                  <c:v>44261</c:v>
                </c:pt>
                <c:pt idx="251">
                  <c:v>44262</c:v>
                </c:pt>
                <c:pt idx="252">
                  <c:v>44263</c:v>
                </c:pt>
                <c:pt idx="253">
                  <c:v>44264</c:v>
                </c:pt>
                <c:pt idx="254">
                  <c:v>44265</c:v>
                </c:pt>
                <c:pt idx="255">
                  <c:v>44266</c:v>
                </c:pt>
                <c:pt idx="256">
                  <c:v>44267</c:v>
                </c:pt>
                <c:pt idx="257">
                  <c:v>44268</c:v>
                </c:pt>
                <c:pt idx="258">
                  <c:v>44269</c:v>
                </c:pt>
                <c:pt idx="259">
                  <c:v>44270</c:v>
                </c:pt>
                <c:pt idx="260">
                  <c:v>44271</c:v>
                </c:pt>
                <c:pt idx="261">
                  <c:v>44272</c:v>
                </c:pt>
                <c:pt idx="262">
                  <c:v>44273</c:v>
                </c:pt>
                <c:pt idx="263">
                  <c:v>44274</c:v>
                </c:pt>
                <c:pt idx="264">
                  <c:v>44275</c:v>
                </c:pt>
                <c:pt idx="265">
                  <c:v>44276</c:v>
                </c:pt>
                <c:pt idx="266">
                  <c:v>44277</c:v>
                </c:pt>
                <c:pt idx="267">
                  <c:v>44278</c:v>
                </c:pt>
                <c:pt idx="268">
                  <c:v>44279</c:v>
                </c:pt>
                <c:pt idx="269">
                  <c:v>44280</c:v>
                </c:pt>
                <c:pt idx="270">
                  <c:v>44281</c:v>
                </c:pt>
                <c:pt idx="271">
                  <c:v>44282</c:v>
                </c:pt>
                <c:pt idx="272">
                  <c:v>44283</c:v>
                </c:pt>
                <c:pt idx="273">
                  <c:v>44284</c:v>
                </c:pt>
                <c:pt idx="274">
                  <c:v>44285</c:v>
                </c:pt>
                <c:pt idx="275">
                  <c:v>44286</c:v>
                </c:pt>
                <c:pt idx="276">
                  <c:v>44287</c:v>
                </c:pt>
                <c:pt idx="277">
                  <c:v>44288</c:v>
                </c:pt>
                <c:pt idx="278">
                  <c:v>44289</c:v>
                </c:pt>
                <c:pt idx="279">
                  <c:v>44290</c:v>
                </c:pt>
                <c:pt idx="280">
                  <c:v>44291</c:v>
                </c:pt>
                <c:pt idx="281">
                  <c:v>44292</c:v>
                </c:pt>
                <c:pt idx="282">
                  <c:v>44293</c:v>
                </c:pt>
                <c:pt idx="283">
                  <c:v>44294</c:v>
                </c:pt>
                <c:pt idx="284">
                  <c:v>44295</c:v>
                </c:pt>
                <c:pt idx="285">
                  <c:v>44296</c:v>
                </c:pt>
                <c:pt idx="286">
                  <c:v>44297</c:v>
                </c:pt>
                <c:pt idx="287">
                  <c:v>44298</c:v>
                </c:pt>
                <c:pt idx="288">
                  <c:v>44299</c:v>
                </c:pt>
                <c:pt idx="289">
                  <c:v>44300</c:v>
                </c:pt>
                <c:pt idx="290">
                  <c:v>44301</c:v>
                </c:pt>
                <c:pt idx="291">
                  <c:v>44302</c:v>
                </c:pt>
                <c:pt idx="292">
                  <c:v>44303</c:v>
                </c:pt>
                <c:pt idx="293">
                  <c:v>44304</c:v>
                </c:pt>
                <c:pt idx="294">
                  <c:v>44305</c:v>
                </c:pt>
                <c:pt idx="295">
                  <c:v>44306</c:v>
                </c:pt>
                <c:pt idx="296">
                  <c:v>44307</c:v>
                </c:pt>
                <c:pt idx="297">
                  <c:v>44308</c:v>
                </c:pt>
                <c:pt idx="298">
                  <c:v>44309</c:v>
                </c:pt>
                <c:pt idx="299">
                  <c:v>44310</c:v>
                </c:pt>
                <c:pt idx="300">
                  <c:v>44311</c:v>
                </c:pt>
                <c:pt idx="301">
                  <c:v>44312</c:v>
                </c:pt>
                <c:pt idx="302">
                  <c:v>44313</c:v>
                </c:pt>
                <c:pt idx="303">
                  <c:v>44314</c:v>
                </c:pt>
                <c:pt idx="304">
                  <c:v>44315</c:v>
                </c:pt>
                <c:pt idx="305">
                  <c:v>44316</c:v>
                </c:pt>
                <c:pt idx="306">
                  <c:v>44317</c:v>
                </c:pt>
                <c:pt idx="307">
                  <c:v>44318</c:v>
                </c:pt>
                <c:pt idx="308">
                  <c:v>44319</c:v>
                </c:pt>
                <c:pt idx="309">
                  <c:v>44320</c:v>
                </c:pt>
                <c:pt idx="310">
                  <c:v>44321</c:v>
                </c:pt>
                <c:pt idx="311">
                  <c:v>44322</c:v>
                </c:pt>
                <c:pt idx="312">
                  <c:v>44323</c:v>
                </c:pt>
                <c:pt idx="313">
                  <c:v>44324</c:v>
                </c:pt>
                <c:pt idx="314">
                  <c:v>44325</c:v>
                </c:pt>
                <c:pt idx="315">
                  <c:v>44326</c:v>
                </c:pt>
                <c:pt idx="316">
                  <c:v>44327</c:v>
                </c:pt>
                <c:pt idx="317">
                  <c:v>44328</c:v>
                </c:pt>
                <c:pt idx="318">
                  <c:v>44329</c:v>
                </c:pt>
                <c:pt idx="319">
                  <c:v>44330</c:v>
                </c:pt>
                <c:pt idx="320">
                  <c:v>44331</c:v>
                </c:pt>
                <c:pt idx="321">
                  <c:v>44332</c:v>
                </c:pt>
                <c:pt idx="322">
                  <c:v>44333</c:v>
                </c:pt>
                <c:pt idx="323">
                  <c:v>44334</c:v>
                </c:pt>
                <c:pt idx="324">
                  <c:v>44335</c:v>
                </c:pt>
                <c:pt idx="325">
                  <c:v>44336</c:v>
                </c:pt>
                <c:pt idx="326">
                  <c:v>44337</c:v>
                </c:pt>
                <c:pt idx="327">
                  <c:v>44338</c:v>
                </c:pt>
                <c:pt idx="328">
                  <c:v>44339</c:v>
                </c:pt>
                <c:pt idx="329">
                  <c:v>44340</c:v>
                </c:pt>
                <c:pt idx="330">
                  <c:v>44341</c:v>
                </c:pt>
                <c:pt idx="331">
                  <c:v>44342</c:v>
                </c:pt>
                <c:pt idx="332">
                  <c:v>44343</c:v>
                </c:pt>
                <c:pt idx="333">
                  <c:v>44344</c:v>
                </c:pt>
                <c:pt idx="334">
                  <c:v>44345</c:v>
                </c:pt>
                <c:pt idx="335">
                  <c:v>44346</c:v>
                </c:pt>
                <c:pt idx="336">
                  <c:v>44347</c:v>
                </c:pt>
                <c:pt idx="337">
                  <c:v>44348</c:v>
                </c:pt>
                <c:pt idx="338">
                  <c:v>44349</c:v>
                </c:pt>
                <c:pt idx="339">
                  <c:v>44350</c:v>
                </c:pt>
                <c:pt idx="340">
                  <c:v>44351</c:v>
                </c:pt>
                <c:pt idx="341">
                  <c:v>44352</c:v>
                </c:pt>
                <c:pt idx="342">
                  <c:v>44353</c:v>
                </c:pt>
                <c:pt idx="343">
                  <c:v>44354</c:v>
                </c:pt>
                <c:pt idx="344">
                  <c:v>44355</c:v>
                </c:pt>
                <c:pt idx="345">
                  <c:v>44356</c:v>
                </c:pt>
                <c:pt idx="346">
                  <c:v>44357</c:v>
                </c:pt>
                <c:pt idx="347">
                  <c:v>44358</c:v>
                </c:pt>
                <c:pt idx="348">
                  <c:v>44359</c:v>
                </c:pt>
                <c:pt idx="349">
                  <c:v>44360</c:v>
                </c:pt>
                <c:pt idx="350">
                  <c:v>44361</c:v>
                </c:pt>
                <c:pt idx="351">
                  <c:v>44362</c:v>
                </c:pt>
                <c:pt idx="352">
                  <c:v>44363</c:v>
                </c:pt>
                <c:pt idx="353">
                  <c:v>44364</c:v>
                </c:pt>
                <c:pt idx="354">
                  <c:v>44365</c:v>
                </c:pt>
                <c:pt idx="355">
                  <c:v>44366</c:v>
                </c:pt>
                <c:pt idx="356">
                  <c:v>44367</c:v>
                </c:pt>
                <c:pt idx="357">
                  <c:v>44368</c:v>
                </c:pt>
                <c:pt idx="358">
                  <c:v>44369</c:v>
                </c:pt>
                <c:pt idx="359">
                  <c:v>44370</c:v>
                </c:pt>
                <c:pt idx="360">
                  <c:v>44371</c:v>
                </c:pt>
                <c:pt idx="361">
                  <c:v>44372</c:v>
                </c:pt>
                <c:pt idx="362">
                  <c:v>44373</c:v>
                </c:pt>
                <c:pt idx="363">
                  <c:v>44374</c:v>
                </c:pt>
                <c:pt idx="364">
                  <c:v>44375</c:v>
                </c:pt>
                <c:pt idx="365">
                  <c:v>44376</c:v>
                </c:pt>
              </c:numCache>
            </c:numRef>
          </c:cat>
          <c:val>
            <c:numRef>
              <c:f>'chronic.acute DATA'!$D$3:$D$368</c:f>
              <c:numCache>
                <c:formatCode>0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C-4784-A75B-4BA132E84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459968"/>
        <c:axId val="157458432"/>
      </c:areaChart>
      <c:lineChart>
        <c:grouping val="stacked"/>
        <c:varyColors val="0"/>
        <c:ser>
          <c:idx val="2"/>
          <c:order val="2"/>
          <c:tx>
            <c:strRef>
              <c:f>'chronic.acute DATA'!$N$2</c:f>
              <c:strCache>
                <c:ptCount val="1"/>
                <c:pt idx="0">
                  <c:v>Spike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'chronic.acute DATA'!$J$3:$J$368</c:f>
              <c:numCache>
                <c:formatCode>m/d/yyyy</c:formatCode>
                <c:ptCount val="366"/>
                <c:pt idx="0">
                  <c:v>44011</c:v>
                </c:pt>
                <c:pt idx="1">
                  <c:v>44012</c:v>
                </c:pt>
                <c:pt idx="2">
                  <c:v>44013</c:v>
                </c:pt>
                <c:pt idx="3">
                  <c:v>44014</c:v>
                </c:pt>
                <c:pt idx="4">
                  <c:v>44015</c:v>
                </c:pt>
                <c:pt idx="5">
                  <c:v>44016</c:v>
                </c:pt>
                <c:pt idx="6">
                  <c:v>44017</c:v>
                </c:pt>
                <c:pt idx="7">
                  <c:v>44018</c:v>
                </c:pt>
                <c:pt idx="8">
                  <c:v>44019</c:v>
                </c:pt>
                <c:pt idx="9">
                  <c:v>44020</c:v>
                </c:pt>
                <c:pt idx="10">
                  <c:v>44021</c:v>
                </c:pt>
                <c:pt idx="11">
                  <c:v>44022</c:v>
                </c:pt>
                <c:pt idx="12">
                  <c:v>44023</c:v>
                </c:pt>
                <c:pt idx="13">
                  <c:v>44024</c:v>
                </c:pt>
                <c:pt idx="14">
                  <c:v>44025</c:v>
                </c:pt>
                <c:pt idx="15">
                  <c:v>44026</c:v>
                </c:pt>
                <c:pt idx="16">
                  <c:v>44027</c:v>
                </c:pt>
                <c:pt idx="17">
                  <c:v>44028</c:v>
                </c:pt>
                <c:pt idx="18">
                  <c:v>44029</c:v>
                </c:pt>
                <c:pt idx="19">
                  <c:v>44030</c:v>
                </c:pt>
                <c:pt idx="20">
                  <c:v>44031</c:v>
                </c:pt>
                <c:pt idx="21">
                  <c:v>44032</c:v>
                </c:pt>
                <c:pt idx="22">
                  <c:v>44033</c:v>
                </c:pt>
                <c:pt idx="23">
                  <c:v>44034</c:v>
                </c:pt>
                <c:pt idx="24">
                  <c:v>44035</c:v>
                </c:pt>
                <c:pt idx="25">
                  <c:v>44036</c:v>
                </c:pt>
                <c:pt idx="26">
                  <c:v>44037</c:v>
                </c:pt>
                <c:pt idx="27">
                  <c:v>44038</c:v>
                </c:pt>
                <c:pt idx="28">
                  <c:v>44039</c:v>
                </c:pt>
                <c:pt idx="29">
                  <c:v>44040</c:v>
                </c:pt>
                <c:pt idx="30">
                  <c:v>44041</c:v>
                </c:pt>
                <c:pt idx="31">
                  <c:v>44042</c:v>
                </c:pt>
                <c:pt idx="32">
                  <c:v>44043</c:v>
                </c:pt>
                <c:pt idx="33">
                  <c:v>44044</c:v>
                </c:pt>
                <c:pt idx="34">
                  <c:v>44045</c:v>
                </c:pt>
                <c:pt idx="35">
                  <c:v>44046</c:v>
                </c:pt>
                <c:pt idx="36">
                  <c:v>44047</c:v>
                </c:pt>
                <c:pt idx="37">
                  <c:v>44048</c:v>
                </c:pt>
                <c:pt idx="38">
                  <c:v>44049</c:v>
                </c:pt>
                <c:pt idx="39">
                  <c:v>44050</c:v>
                </c:pt>
                <c:pt idx="40">
                  <c:v>44051</c:v>
                </c:pt>
                <c:pt idx="41">
                  <c:v>44052</c:v>
                </c:pt>
                <c:pt idx="42">
                  <c:v>44053</c:v>
                </c:pt>
                <c:pt idx="43">
                  <c:v>44054</c:v>
                </c:pt>
                <c:pt idx="44">
                  <c:v>44055</c:v>
                </c:pt>
                <c:pt idx="45">
                  <c:v>44056</c:v>
                </c:pt>
                <c:pt idx="46">
                  <c:v>44057</c:v>
                </c:pt>
                <c:pt idx="47">
                  <c:v>44058</c:v>
                </c:pt>
                <c:pt idx="48">
                  <c:v>44059</c:v>
                </c:pt>
                <c:pt idx="49">
                  <c:v>44060</c:v>
                </c:pt>
                <c:pt idx="50">
                  <c:v>44061</c:v>
                </c:pt>
                <c:pt idx="51">
                  <c:v>44062</c:v>
                </c:pt>
                <c:pt idx="52">
                  <c:v>44063</c:v>
                </c:pt>
                <c:pt idx="53">
                  <c:v>44064</c:v>
                </c:pt>
                <c:pt idx="54">
                  <c:v>44065</c:v>
                </c:pt>
                <c:pt idx="55">
                  <c:v>44066</c:v>
                </c:pt>
                <c:pt idx="56">
                  <c:v>44067</c:v>
                </c:pt>
                <c:pt idx="57">
                  <c:v>44068</c:v>
                </c:pt>
                <c:pt idx="58">
                  <c:v>44069</c:v>
                </c:pt>
                <c:pt idx="59">
                  <c:v>44070</c:v>
                </c:pt>
                <c:pt idx="60">
                  <c:v>44071</c:v>
                </c:pt>
                <c:pt idx="61">
                  <c:v>44072</c:v>
                </c:pt>
                <c:pt idx="62">
                  <c:v>44073</c:v>
                </c:pt>
                <c:pt idx="63">
                  <c:v>44074</c:v>
                </c:pt>
                <c:pt idx="64">
                  <c:v>44075</c:v>
                </c:pt>
                <c:pt idx="65">
                  <c:v>44076</c:v>
                </c:pt>
                <c:pt idx="66">
                  <c:v>44077</c:v>
                </c:pt>
                <c:pt idx="67">
                  <c:v>44078</c:v>
                </c:pt>
                <c:pt idx="68">
                  <c:v>44079</c:v>
                </c:pt>
                <c:pt idx="69">
                  <c:v>44080</c:v>
                </c:pt>
                <c:pt idx="70">
                  <c:v>44081</c:v>
                </c:pt>
                <c:pt idx="71">
                  <c:v>44082</c:v>
                </c:pt>
                <c:pt idx="72">
                  <c:v>44083</c:v>
                </c:pt>
                <c:pt idx="73">
                  <c:v>44084</c:v>
                </c:pt>
                <c:pt idx="74">
                  <c:v>44085</c:v>
                </c:pt>
                <c:pt idx="75">
                  <c:v>44086</c:v>
                </c:pt>
                <c:pt idx="76">
                  <c:v>44087</c:v>
                </c:pt>
                <c:pt idx="77">
                  <c:v>44088</c:v>
                </c:pt>
                <c:pt idx="78">
                  <c:v>44089</c:v>
                </c:pt>
                <c:pt idx="79">
                  <c:v>44090</c:v>
                </c:pt>
                <c:pt idx="80">
                  <c:v>44091</c:v>
                </c:pt>
                <c:pt idx="81">
                  <c:v>44092</c:v>
                </c:pt>
                <c:pt idx="82">
                  <c:v>44093</c:v>
                </c:pt>
                <c:pt idx="83">
                  <c:v>44094</c:v>
                </c:pt>
                <c:pt idx="84">
                  <c:v>44095</c:v>
                </c:pt>
                <c:pt idx="85">
                  <c:v>44096</c:v>
                </c:pt>
                <c:pt idx="86">
                  <c:v>44097</c:v>
                </c:pt>
                <c:pt idx="87">
                  <c:v>44098</c:v>
                </c:pt>
                <c:pt idx="88">
                  <c:v>44099</c:v>
                </c:pt>
                <c:pt idx="89">
                  <c:v>44100</c:v>
                </c:pt>
                <c:pt idx="90">
                  <c:v>44101</c:v>
                </c:pt>
                <c:pt idx="91">
                  <c:v>44102</c:v>
                </c:pt>
                <c:pt idx="92">
                  <c:v>44103</c:v>
                </c:pt>
                <c:pt idx="93">
                  <c:v>44104</c:v>
                </c:pt>
                <c:pt idx="94">
                  <c:v>44105</c:v>
                </c:pt>
                <c:pt idx="95">
                  <c:v>44106</c:v>
                </c:pt>
                <c:pt idx="96">
                  <c:v>44107</c:v>
                </c:pt>
                <c:pt idx="97">
                  <c:v>44108</c:v>
                </c:pt>
                <c:pt idx="98">
                  <c:v>44109</c:v>
                </c:pt>
                <c:pt idx="99">
                  <c:v>44110</c:v>
                </c:pt>
                <c:pt idx="100">
                  <c:v>44111</c:v>
                </c:pt>
                <c:pt idx="101">
                  <c:v>44112</c:v>
                </c:pt>
                <c:pt idx="102">
                  <c:v>44113</c:v>
                </c:pt>
                <c:pt idx="103">
                  <c:v>44114</c:v>
                </c:pt>
                <c:pt idx="104">
                  <c:v>44115</c:v>
                </c:pt>
                <c:pt idx="105">
                  <c:v>44116</c:v>
                </c:pt>
                <c:pt idx="106">
                  <c:v>44117</c:v>
                </c:pt>
                <c:pt idx="107">
                  <c:v>44118</c:v>
                </c:pt>
                <c:pt idx="108">
                  <c:v>44119</c:v>
                </c:pt>
                <c:pt idx="109">
                  <c:v>44120</c:v>
                </c:pt>
                <c:pt idx="110">
                  <c:v>44121</c:v>
                </c:pt>
                <c:pt idx="111">
                  <c:v>44122</c:v>
                </c:pt>
                <c:pt idx="112">
                  <c:v>44123</c:v>
                </c:pt>
                <c:pt idx="113">
                  <c:v>44124</c:v>
                </c:pt>
                <c:pt idx="114">
                  <c:v>44125</c:v>
                </c:pt>
                <c:pt idx="115">
                  <c:v>44126</c:v>
                </c:pt>
                <c:pt idx="116">
                  <c:v>44127</c:v>
                </c:pt>
                <c:pt idx="117">
                  <c:v>44128</c:v>
                </c:pt>
                <c:pt idx="118">
                  <c:v>44129</c:v>
                </c:pt>
                <c:pt idx="119">
                  <c:v>44130</c:v>
                </c:pt>
                <c:pt idx="120">
                  <c:v>44131</c:v>
                </c:pt>
                <c:pt idx="121">
                  <c:v>44132</c:v>
                </c:pt>
                <c:pt idx="122">
                  <c:v>44133</c:v>
                </c:pt>
                <c:pt idx="123">
                  <c:v>44134</c:v>
                </c:pt>
                <c:pt idx="124">
                  <c:v>44135</c:v>
                </c:pt>
                <c:pt idx="125">
                  <c:v>44136</c:v>
                </c:pt>
                <c:pt idx="126">
                  <c:v>44137</c:v>
                </c:pt>
                <c:pt idx="127">
                  <c:v>44138</c:v>
                </c:pt>
                <c:pt idx="128">
                  <c:v>44139</c:v>
                </c:pt>
                <c:pt idx="129">
                  <c:v>44140</c:v>
                </c:pt>
                <c:pt idx="130">
                  <c:v>44141</c:v>
                </c:pt>
                <c:pt idx="131">
                  <c:v>44142</c:v>
                </c:pt>
                <c:pt idx="132">
                  <c:v>44143</c:v>
                </c:pt>
                <c:pt idx="133">
                  <c:v>44144</c:v>
                </c:pt>
                <c:pt idx="134">
                  <c:v>44145</c:v>
                </c:pt>
                <c:pt idx="135">
                  <c:v>44146</c:v>
                </c:pt>
                <c:pt idx="136">
                  <c:v>44147</c:v>
                </c:pt>
                <c:pt idx="137">
                  <c:v>44148</c:v>
                </c:pt>
                <c:pt idx="138">
                  <c:v>44149</c:v>
                </c:pt>
                <c:pt idx="139">
                  <c:v>44150</c:v>
                </c:pt>
                <c:pt idx="140">
                  <c:v>44151</c:v>
                </c:pt>
                <c:pt idx="141">
                  <c:v>44152</c:v>
                </c:pt>
                <c:pt idx="142">
                  <c:v>44153</c:v>
                </c:pt>
                <c:pt idx="143">
                  <c:v>44154</c:v>
                </c:pt>
                <c:pt idx="144">
                  <c:v>44155</c:v>
                </c:pt>
                <c:pt idx="145">
                  <c:v>44156</c:v>
                </c:pt>
                <c:pt idx="146">
                  <c:v>44157</c:v>
                </c:pt>
                <c:pt idx="147">
                  <c:v>44158</c:v>
                </c:pt>
                <c:pt idx="148">
                  <c:v>44159</c:v>
                </c:pt>
                <c:pt idx="149">
                  <c:v>44160</c:v>
                </c:pt>
                <c:pt idx="150">
                  <c:v>44161</c:v>
                </c:pt>
                <c:pt idx="151">
                  <c:v>44162</c:v>
                </c:pt>
                <c:pt idx="152">
                  <c:v>44163</c:v>
                </c:pt>
                <c:pt idx="153">
                  <c:v>44164</c:v>
                </c:pt>
                <c:pt idx="154">
                  <c:v>44165</c:v>
                </c:pt>
                <c:pt idx="155">
                  <c:v>44166</c:v>
                </c:pt>
                <c:pt idx="156">
                  <c:v>44167</c:v>
                </c:pt>
                <c:pt idx="157">
                  <c:v>44168</c:v>
                </c:pt>
                <c:pt idx="158">
                  <c:v>44169</c:v>
                </c:pt>
                <c:pt idx="159">
                  <c:v>44170</c:v>
                </c:pt>
                <c:pt idx="160">
                  <c:v>44171</c:v>
                </c:pt>
                <c:pt idx="161">
                  <c:v>44172</c:v>
                </c:pt>
                <c:pt idx="162">
                  <c:v>44173</c:v>
                </c:pt>
                <c:pt idx="163">
                  <c:v>44174</c:v>
                </c:pt>
                <c:pt idx="164">
                  <c:v>44175</c:v>
                </c:pt>
                <c:pt idx="165">
                  <c:v>44176</c:v>
                </c:pt>
                <c:pt idx="166">
                  <c:v>44177</c:v>
                </c:pt>
                <c:pt idx="167">
                  <c:v>44178</c:v>
                </c:pt>
                <c:pt idx="168">
                  <c:v>44179</c:v>
                </c:pt>
                <c:pt idx="169">
                  <c:v>44180</c:v>
                </c:pt>
                <c:pt idx="170">
                  <c:v>44181</c:v>
                </c:pt>
                <c:pt idx="171">
                  <c:v>44182</c:v>
                </c:pt>
                <c:pt idx="172">
                  <c:v>44183</c:v>
                </c:pt>
                <c:pt idx="173">
                  <c:v>44184</c:v>
                </c:pt>
                <c:pt idx="174">
                  <c:v>44185</c:v>
                </c:pt>
                <c:pt idx="175">
                  <c:v>44186</c:v>
                </c:pt>
                <c:pt idx="176">
                  <c:v>44187</c:v>
                </c:pt>
                <c:pt idx="177">
                  <c:v>44188</c:v>
                </c:pt>
                <c:pt idx="178">
                  <c:v>44189</c:v>
                </c:pt>
                <c:pt idx="179">
                  <c:v>44190</c:v>
                </c:pt>
                <c:pt idx="180">
                  <c:v>44191</c:v>
                </c:pt>
                <c:pt idx="181">
                  <c:v>44192</c:v>
                </c:pt>
                <c:pt idx="182">
                  <c:v>44193</c:v>
                </c:pt>
                <c:pt idx="183">
                  <c:v>44194</c:v>
                </c:pt>
                <c:pt idx="184">
                  <c:v>44195</c:v>
                </c:pt>
                <c:pt idx="185">
                  <c:v>44196</c:v>
                </c:pt>
                <c:pt idx="186">
                  <c:v>44197</c:v>
                </c:pt>
                <c:pt idx="187">
                  <c:v>44198</c:v>
                </c:pt>
                <c:pt idx="188">
                  <c:v>44199</c:v>
                </c:pt>
                <c:pt idx="189">
                  <c:v>44200</c:v>
                </c:pt>
                <c:pt idx="190">
                  <c:v>44201</c:v>
                </c:pt>
                <c:pt idx="191">
                  <c:v>44202</c:v>
                </c:pt>
                <c:pt idx="192">
                  <c:v>44203</c:v>
                </c:pt>
                <c:pt idx="193">
                  <c:v>44204</c:v>
                </c:pt>
                <c:pt idx="194">
                  <c:v>44205</c:v>
                </c:pt>
                <c:pt idx="195">
                  <c:v>44206</c:v>
                </c:pt>
                <c:pt idx="196">
                  <c:v>44207</c:v>
                </c:pt>
                <c:pt idx="197">
                  <c:v>44208</c:v>
                </c:pt>
                <c:pt idx="198">
                  <c:v>44209</c:v>
                </c:pt>
                <c:pt idx="199">
                  <c:v>44210</c:v>
                </c:pt>
                <c:pt idx="200">
                  <c:v>44211</c:v>
                </c:pt>
                <c:pt idx="201">
                  <c:v>44212</c:v>
                </c:pt>
                <c:pt idx="202">
                  <c:v>44213</c:v>
                </c:pt>
                <c:pt idx="203">
                  <c:v>44214</c:v>
                </c:pt>
                <c:pt idx="204">
                  <c:v>44215</c:v>
                </c:pt>
                <c:pt idx="205">
                  <c:v>44216</c:v>
                </c:pt>
                <c:pt idx="206">
                  <c:v>44217</c:v>
                </c:pt>
                <c:pt idx="207">
                  <c:v>44218</c:v>
                </c:pt>
                <c:pt idx="208">
                  <c:v>44219</c:v>
                </c:pt>
                <c:pt idx="209">
                  <c:v>44220</c:v>
                </c:pt>
                <c:pt idx="210">
                  <c:v>44221</c:v>
                </c:pt>
                <c:pt idx="211">
                  <c:v>44222</c:v>
                </c:pt>
                <c:pt idx="212">
                  <c:v>44223</c:v>
                </c:pt>
                <c:pt idx="213">
                  <c:v>44224</c:v>
                </c:pt>
                <c:pt idx="214">
                  <c:v>44225</c:v>
                </c:pt>
                <c:pt idx="215">
                  <c:v>44226</c:v>
                </c:pt>
                <c:pt idx="216">
                  <c:v>44227</c:v>
                </c:pt>
                <c:pt idx="217">
                  <c:v>44228</c:v>
                </c:pt>
                <c:pt idx="218">
                  <c:v>44229</c:v>
                </c:pt>
                <c:pt idx="219">
                  <c:v>44230</c:v>
                </c:pt>
                <c:pt idx="220">
                  <c:v>44231</c:v>
                </c:pt>
                <c:pt idx="221">
                  <c:v>44232</c:v>
                </c:pt>
                <c:pt idx="222">
                  <c:v>44233</c:v>
                </c:pt>
                <c:pt idx="223">
                  <c:v>44234</c:v>
                </c:pt>
                <c:pt idx="224">
                  <c:v>44235</c:v>
                </c:pt>
                <c:pt idx="225">
                  <c:v>44236</c:v>
                </c:pt>
                <c:pt idx="226">
                  <c:v>44237</c:v>
                </c:pt>
                <c:pt idx="227">
                  <c:v>44238</c:v>
                </c:pt>
                <c:pt idx="228">
                  <c:v>44239</c:v>
                </c:pt>
                <c:pt idx="229">
                  <c:v>44240</c:v>
                </c:pt>
                <c:pt idx="230">
                  <c:v>44241</c:v>
                </c:pt>
                <c:pt idx="231">
                  <c:v>44242</c:v>
                </c:pt>
                <c:pt idx="232">
                  <c:v>44243</c:v>
                </c:pt>
                <c:pt idx="233">
                  <c:v>44244</c:v>
                </c:pt>
                <c:pt idx="234">
                  <c:v>44245</c:v>
                </c:pt>
                <c:pt idx="235">
                  <c:v>44246</c:v>
                </c:pt>
                <c:pt idx="236">
                  <c:v>44247</c:v>
                </c:pt>
                <c:pt idx="237">
                  <c:v>44248</c:v>
                </c:pt>
                <c:pt idx="238">
                  <c:v>44249</c:v>
                </c:pt>
                <c:pt idx="239">
                  <c:v>44250</c:v>
                </c:pt>
                <c:pt idx="240">
                  <c:v>44251</c:v>
                </c:pt>
                <c:pt idx="241">
                  <c:v>44252</c:v>
                </c:pt>
                <c:pt idx="242">
                  <c:v>44253</c:v>
                </c:pt>
                <c:pt idx="243">
                  <c:v>44254</c:v>
                </c:pt>
                <c:pt idx="244">
                  <c:v>44255</c:v>
                </c:pt>
                <c:pt idx="245">
                  <c:v>44256</c:v>
                </c:pt>
                <c:pt idx="246">
                  <c:v>44257</c:v>
                </c:pt>
                <c:pt idx="247">
                  <c:v>44258</c:v>
                </c:pt>
                <c:pt idx="248">
                  <c:v>44259</c:v>
                </c:pt>
                <c:pt idx="249">
                  <c:v>44260</c:v>
                </c:pt>
                <c:pt idx="250">
                  <c:v>44261</c:v>
                </c:pt>
                <c:pt idx="251">
                  <c:v>44262</c:v>
                </c:pt>
                <c:pt idx="252">
                  <c:v>44263</c:v>
                </c:pt>
                <c:pt idx="253">
                  <c:v>44264</c:v>
                </c:pt>
                <c:pt idx="254">
                  <c:v>44265</c:v>
                </c:pt>
                <c:pt idx="255">
                  <c:v>44266</c:v>
                </c:pt>
                <c:pt idx="256">
                  <c:v>44267</c:v>
                </c:pt>
                <c:pt idx="257">
                  <c:v>44268</c:v>
                </c:pt>
                <c:pt idx="258">
                  <c:v>44269</c:v>
                </c:pt>
                <c:pt idx="259">
                  <c:v>44270</c:v>
                </c:pt>
                <c:pt idx="260">
                  <c:v>44271</c:v>
                </c:pt>
                <c:pt idx="261">
                  <c:v>44272</c:v>
                </c:pt>
                <c:pt idx="262">
                  <c:v>44273</c:v>
                </c:pt>
                <c:pt idx="263">
                  <c:v>44274</c:v>
                </c:pt>
                <c:pt idx="264">
                  <c:v>44275</c:v>
                </c:pt>
                <c:pt idx="265">
                  <c:v>44276</c:v>
                </c:pt>
                <c:pt idx="266">
                  <c:v>44277</c:v>
                </c:pt>
                <c:pt idx="267">
                  <c:v>44278</c:v>
                </c:pt>
                <c:pt idx="268">
                  <c:v>44279</c:v>
                </c:pt>
                <c:pt idx="269">
                  <c:v>44280</c:v>
                </c:pt>
                <c:pt idx="270">
                  <c:v>44281</c:v>
                </c:pt>
                <c:pt idx="271">
                  <c:v>44282</c:v>
                </c:pt>
                <c:pt idx="272">
                  <c:v>44283</c:v>
                </c:pt>
                <c:pt idx="273">
                  <c:v>44284</c:v>
                </c:pt>
                <c:pt idx="274">
                  <c:v>44285</c:v>
                </c:pt>
                <c:pt idx="275">
                  <c:v>44286</c:v>
                </c:pt>
                <c:pt idx="276">
                  <c:v>44287</c:v>
                </c:pt>
                <c:pt idx="277">
                  <c:v>44288</c:v>
                </c:pt>
                <c:pt idx="278">
                  <c:v>44289</c:v>
                </c:pt>
                <c:pt idx="279">
                  <c:v>44290</c:v>
                </c:pt>
                <c:pt idx="280">
                  <c:v>44291</c:v>
                </c:pt>
                <c:pt idx="281">
                  <c:v>44292</c:v>
                </c:pt>
                <c:pt idx="282">
                  <c:v>44293</c:v>
                </c:pt>
                <c:pt idx="283">
                  <c:v>44294</c:v>
                </c:pt>
                <c:pt idx="284">
                  <c:v>44295</c:v>
                </c:pt>
                <c:pt idx="285">
                  <c:v>44296</c:v>
                </c:pt>
                <c:pt idx="286">
                  <c:v>44297</c:v>
                </c:pt>
                <c:pt idx="287">
                  <c:v>44298</c:v>
                </c:pt>
                <c:pt idx="288">
                  <c:v>44299</c:v>
                </c:pt>
                <c:pt idx="289">
                  <c:v>44300</c:v>
                </c:pt>
                <c:pt idx="290">
                  <c:v>44301</c:v>
                </c:pt>
                <c:pt idx="291">
                  <c:v>44302</c:v>
                </c:pt>
                <c:pt idx="292">
                  <c:v>44303</c:v>
                </c:pt>
                <c:pt idx="293">
                  <c:v>44304</c:v>
                </c:pt>
                <c:pt idx="294">
                  <c:v>44305</c:v>
                </c:pt>
                <c:pt idx="295">
                  <c:v>44306</c:v>
                </c:pt>
                <c:pt idx="296">
                  <c:v>44307</c:v>
                </c:pt>
                <c:pt idx="297">
                  <c:v>44308</c:v>
                </c:pt>
                <c:pt idx="298">
                  <c:v>44309</c:v>
                </c:pt>
                <c:pt idx="299">
                  <c:v>44310</c:v>
                </c:pt>
                <c:pt idx="300">
                  <c:v>44311</c:v>
                </c:pt>
                <c:pt idx="301">
                  <c:v>44312</c:v>
                </c:pt>
                <c:pt idx="302">
                  <c:v>44313</c:v>
                </c:pt>
                <c:pt idx="303">
                  <c:v>44314</c:v>
                </c:pt>
                <c:pt idx="304">
                  <c:v>44315</c:v>
                </c:pt>
                <c:pt idx="305">
                  <c:v>44316</c:v>
                </c:pt>
                <c:pt idx="306">
                  <c:v>44317</c:v>
                </c:pt>
                <c:pt idx="307">
                  <c:v>44318</c:v>
                </c:pt>
                <c:pt idx="308">
                  <c:v>44319</c:v>
                </c:pt>
                <c:pt idx="309">
                  <c:v>44320</c:v>
                </c:pt>
                <c:pt idx="310">
                  <c:v>44321</c:v>
                </c:pt>
                <c:pt idx="311">
                  <c:v>44322</c:v>
                </c:pt>
                <c:pt idx="312">
                  <c:v>44323</c:v>
                </c:pt>
                <c:pt idx="313">
                  <c:v>44324</c:v>
                </c:pt>
                <c:pt idx="314">
                  <c:v>44325</c:v>
                </c:pt>
                <c:pt idx="315">
                  <c:v>44326</c:v>
                </c:pt>
                <c:pt idx="316">
                  <c:v>44327</c:v>
                </c:pt>
                <c:pt idx="317">
                  <c:v>44328</c:v>
                </c:pt>
                <c:pt idx="318">
                  <c:v>44329</c:v>
                </c:pt>
                <c:pt idx="319">
                  <c:v>44330</c:v>
                </c:pt>
                <c:pt idx="320">
                  <c:v>44331</c:v>
                </c:pt>
                <c:pt idx="321">
                  <c:v>44332</c:v>
                </c:pt>
                <c:pt idx="322">
                  <c:v>44333</c:v>
                </c:pt>
                <c:pt idx="323">
                  <c:v>44334</c:v>
                </c:pt>
                <c:pt idx="324">
                  <c:v>44335</c:v>
                </c:pt>
                <c:pt idx="325">
                  <c:v>44336</c:v>
                </c:pt>
                <c:pt idx="326">
                  <c:v>44337</c:v>
                </c:pt>
                <c:pt idx="327">
                  <c:v>44338</c:v>
                </c:pt>
                <c:pt idx="328">
                  <c:v>44339</c:v>
                </c:pt>
                <c:pt idx="329">
                  <c:v>44340</c:v>
                </c:pt>
                <c:pt idx="330">
                  <c:v>44341</c:v>
                </c:pt>
                <c:pt idx="331">
                  <c:v>44342</c:v>
                </c:pt>
                <c:pt idx="332">
                  <c:v>44343</c:v>
                </c:pt>
                <c:pt idx="333">
                  <c:v>44344</c:v>
                </c:pt>
                <c:pt idx="334">
                  <c:v>44345</c:v>
                </c:pt>
                <c:pt idx="335">
                  <c:v>44346</c:v>
                </c:pt>
                <c:pt idx="336">
                  <c:v>44347</c:v>
                </c:pt>
                <c:pt idx="337">
                  <c:v>44348</c:v>
                </c:pt>
                <c:pt idx="338">
                  <c:v>44349</c:v>
                </c:pt>
                <c:pt idx="339">
                  <c:v>44350</c:v>
                </c:pt>
                <c:pt idx="340">
                  <c:v>44351</c:v>
                </c:pt>
                <c:pt idx="341">
                  <c:v>44352</c:v>
                </c:pt>
                <c:pt idx="342">
                  <c:v>44353</c:v>
                </c:pt>
                <c:pt idx="343">
                  <c:v>44354</c:v>
                </c:pt>
                <c:pt idx="344">
                  <c:v>44355</c:v>
                </c:pt>
                <c:pt idx="345">
                  <c:v>44356</c:v>
                </c:pt>
                <c:pt idx="346">
                  <c:v>44357</c:v>
                </c:pt>
                <c:pt idx="347">
                  <c:v>44358</c:v>
                </c:pt>
                <c:pt idx="348">
                  <c:v>44359</c:v>
                </c:pt>
                <c:pt idx="349">
                  <c:v>44360</c:v>
                </c:pt>
                <c:pt idx="350">
                  <c:v>44361</c:v>
                </c:pt>
                <c:pt idx="351">
                  <c:v>44362</c:v>
                </c:pt>
                <c:pt idx="352">
                  <c:v>44363</c:v>
                </c:pt>
                <c:pt idx="353">
                  <c:v>44364</c:v>
                </c:pt>
                <c:pt idx="354">
                  <c:v>44365</c:v>
                </c:pt>
                <c:pt idx="355">
                  <c:v>44366</c:v>
                </c:pt>
                <c:pt idx="356">
                  <c:v>44367</c:v>
                </c:pt>
                <c:pt idx="357">
                  <c:v>44368</c:v>
                </c:pt>
                <c:pt idx="358">
                  <c:v>44369</c:v>
                </c:pt>
                <c:pt idx="359">
                  <c:v>44370</c:v>
                </c:pt>
                <c:pt idx="360">
                  <c:v>44371</c:v>
                </c:pt>
                <c:pt idx="361">
                  <c:v>44372</c:v>
                </c:pt>
                <c:pt idx="362">
                  <c:v>44373</c:v>
                </c:pt>
                <c:pt idx="363">
                  <c:v>44374</c:v>
                </c:pt>
                <c:pt idx="364">
                  <c:v>44375</c:v>
                </c:pt>
                <c:pt idx="365">
                  <c:v>44376</c:v>
                </c:pt>
              </c:numCache>
            </c:numRef>
          </c:cat>
          <c:val>
            <c:numRef>
              <c:f>'chronic.acute DATA'!$F$3:$F$368</c:f>
              <c:numCache>
                <c:formatCode>0%</c:formatCode>
                <c:ptCount val="36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0C-4784-A75B-4BA132E84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46048"/>
        <c:axId val="157344512"/>
      </c:lineChart>
      <c:lineChart>
        <c:grouping val="stacked"/>
        <c:varyColors val="0"/>
        <c:ser>
          <c:idx val="0"/>
          <c:order val="1"/>
          <c:tx>
            <c:strRef>
              <c:f>'chronic.acute DATA'!$M$2</c:f>
              <c:strCache>
                <c:ptCount val="1"/>
                <c:pt idx="0">
                  <c:v>Acute Load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'chronic.acute DATA'!$J$3:$J$368</c:f>
              <c:numCache>
                <c:formatCode>m/d/yyyy</c:formatCode>
                <c:ptCount val="366"/>
                <c:pt idx="0">
                  <c:v>44011</c:v>
                </c:pt>
                <c:pt idx="1">
                  <c:v>44012</c:v>
                </c:pt>
                <c:pt idx="2">
                  <c:v>44013</c:v>
                </c:pt>
                <c:pt idx="3">
                  <c:v>44014</c:v>
                </c:pt>
                <c:pt idx="4">
                  <c:v>44015</c:v>
                </c:pt>
                <c:pt idx="5">
                  <c:v>44016</c:v>
                </c:pt>
                <c:pt idx="6">
                  <c:v>44017</c:v>
                </c:pt>
                <c:pt idx="7">
                  <c:v>44018</c:v>
                </c:pt>
                <c:pt idx="8">
                  <c:v>44019</c:v>
                </c:pt>
                <c:pt idx="9">
                  <c:v>44020</c:v>
                </c:pt>
                <c:pt idx="10">
                  <c:v>44021</c:v>
                </c:pt>
                <c:pt idx="11">
                  <c:v>44022</c:v>
                </c:pt>
                <c:pt idx="12">
                  <c:v>44023</c:v>
                </c:pt>
                <c:pt idx="13">
                  <c:v>44024</c:v>
                </c:pt>
                <c:pt idx="14">
                  <c:v>44025</c:v>
                </c:pt>
                <c:pt idx="15">
                  <c:v>44026</c:v>
                </c:pt>
                <c:pt idx="16">
                  <c:v>44027</c:v>
                </c:pt>
                <c:pt idx="17">
                  <c:v>44028</c:v>
                </c:pt>
                <c:pt idx="18">
                  <c:v>44029</c:v>
                </c:pt>
                <c:pt idx="19">
                  <c:v>44030</c:v>
                </c:pt>
                <c:pt idx="20">
                  <c:v>44031</c:v>
                </c:pt>
                <c:pt idx="21">
                  <c:v>44032</c:v>
                </c:pt>
                <c:pt idx="22">
                  <c:v>44033</c:v>
                </c:pt>
                <c:pt idx="23">
                  <c:v>44034</c:v>
                </c:pt>
                <c:pt idx="24">
                  <c:v>44035</c:v>
                </c:pt>
                <c:pt idx="25">
                  <c:v>44036</c:v>
                </c:pt>
                <c:pt idx="26">
                  <c:v>44037</c:v>
                </c:pt>
                <c:pt idx="27">
                  <c:v>44038</c:v>
                </c:pt>
                <c:pt idx="28">
                  <c:v>44039</c:v>
                </c:pt>
                <c:pt idx="29">
                  <c:v>44040</c:v>
                </c:pt>
                <c:pt idx="30">
                  <c:v>44041</c:v>
                </c:pt>
                <c:pt idx="31">
                  <c:v>44042</c:v>
                </c:pt>
                <c:pt idx="32">
                  <c:v>44043</c:v>
                </c:pt>
                <c:pt idx="33">
                  <c:v>44044</c:v>
                </c:pt>
                <c:pt idx="34">
                  <c:v>44045</c:v>
                </c:pt>
                <c:pt idx="35">
                  <c:v>44046</c:v>
                </c:pt>
                <c:pt idx="36">
                  <c:v>44047</c:v>
                </c:pt>
                <c:pt idx="37">
                  <c:v>44048</c:v>
                </c:pt>
                <c:pt idx="38">
                  <c:v>44049</c:v>
                </c:pt>
                <c:pt idx="39">
                  <c:v>44050</c:v>
                </c:pt>
                <c:pt idx="40">
                  <c:v>44051</c:v>
                </c:pt>
                <c:pt idx="41">
                  <c:v>44052</c:v>
                </c:pt>
                <c:pt idx="42">
                  <c:v>44053</c:v>
                </c:pt>
                <c:pt idx="43">
                  <c:v>44054</c:v>
                </c:pt>
                <c:pt idx="44">
                  <c:v>44055</c:v>
                </c:pt>
                <c:pt idx="45">
                  <c:v>44056</c:v>
                </c:pt>
                <c:pt idx="46">
                  <c:v>44057</c:v>
                </c:pt>
                <c:pt idx="47">
                  <c:v>44058</c:v>
                </c:pt>
                <c:pt idx="48">
                  <c:v>44059</c:v>
                </c:pt>
                <c:pt idx="49">
                  <c:v>44060</c:v>
                </c:pt>
                <c:pt idx="50">
                  <c:v>44061</c:v>
                </c:pt>
                <c:pt idx="51">
                  <c:v>44062</c:v>
                </c:pt>
                <c:pt idx="52">
                  <c:v>44063</c:v>
                </c:pt>
                <c:pt idx="53">
                  <c:v>44064</c:v>
                </c:pt>
                <c:pt idx="54">
                  <c:v>44065</c:v>
                </c:pt>
                <c:pt idx="55">
                  <c:v>44066</c:v>
                </c:pt>
                <c:pt idx="56">
                  <c:v>44067</c:v>
                </c:pt>
                <c:pt idx="57">
                  <c:v>44068</c:v>
                </c:pt>
                <c:pt idx="58">
                  <c:v>44069</c:v>
                </c:pt>
                <c:pt idx="59">
                  <c:v>44070</c:v>
                </c:pt>
                <c:pt idx="60">
                  <c:v>44071</c:v>
                </c:pt>
                <c:pt idx="61">
                  <c:v>44072</c:v>
                </c:pt>
                <c:pt idx="62">
                  <c:v>44073</c:v>
                </c:pt>
                <c:pt idx="63">
                  <c:v>44074</c:v>
                </c:pt>
                <c:pt idx="64">
                  <c:v>44075</c:v>
                </c:pt>
                <c:pt idx="65">
                  <c:v>44076</c:v>
                </c:pt>
                <c:pt idx="66">
                  <c:v>44077</c:v>
                </c:pt>
                <c:pt idx="67">
                  <c:v>44078</c:v>
                </c:pt>
                <c:pt idx="68">
                  <c:v>44079</c:v>
                </c:pt>
                <c:pt idx="69">
                  <c:v>44080</c:v>
                </c:pt>
                <c:pt idx="70">
                  <c:v>44081</c:v>
                </c:pt>
                <c:pt idx="71">
                  <c:v>44082</c:v>
                </c:pt>
                <c:pt idx="72">
                  <c:v>44083</c:v>
                </c:pt>
                <c:pt idx="73">
                  <c:v>44084</c:v>
                </c:pt>
                <c:pt idx="74">
                  <c:v>44085</c:v>
                </c:pt>
                <c:pt idx="75">
                  <c:v>44086</c:v>
                </c:pt>
                <c:pt idx="76">
                  <c:v>44087</c:v>
                </c:pt>
                <c:pt idx="77">
                  <c:v>44088</c:v>
                </c:pt>
                <c:pt idx="78">
                  <c:v>44089</c:v>
                </c:pt>
                <c:pt idx="79">
                  <c:v>44090</c:v>
                </c:pt>
                <c:pt idx="80">
                  <c:v>44091</c:v>
                </c:pt>
                <c:pt idx="81">
                  <c:v>44092</c:v>
                </c:pt>
                <c:pt idx="82">
                  <c:v>44093</c:v>
                </c:pt>
                <c:pt idx="83">
                  <c:v>44094</c:v>
                </c:pt>
                <c:pt idx="84">
                  <c:v>44095</c:v>
                </c:pt>
                <c:pt idx="85">
                  <c:v>44096</c:v>
                </c:pt>
                <c:pt idx="86">
                  <c:v>44097</c:v>
                </c:pt>
                <c:pt idx="87">
                  <c:v>44098</c:v>
                </c:pt>
                <c:pt idx="88">
                  <c:v>44099</c:v>
                </c:pt>
                <c:pt idx="89">
                  <c:v>44100</c:v>
                </c:pt>
                <c:pt idx="90">
                  <c:v>44101</c:v>
                </c:pt>
                <c:pt idx="91">
                  <c:v>44102</c:v>
                </c:pt>
                <c:pt idx="92">
                  <c:v>44103</c:v>
                </c:pt>
                <c:pt idx="93">
                  <c:v>44104</c:v>
                </c:pt>
                <c:pt idx="94">
                  <c:v>44105</c:v>
                </c:pt>
                <c:pt idx="95">
                  <c:v>44106</c:v>
                </c:pt>
                <c:pt idx="96">
                  <c:v>44107</c:v>
                </c:pt>
                <c:pt idx="97">
                  <c:v>44108</c:v>
                </c:pt>
                <c:pt idx="98">
                  <c:v>44109</c:v>
                </c:pt>
                <c:pt idx="99">
                  <c:v>44110</c:v>
                </c:pt>
                <c:pt idx="100">
                  <c:v>44111</c:v>
                </c:pt>
                <c:pt idx="101">
                  <c:v>44112</c:v>
                </c:pt>
                <c:pt idx="102">
                  <c:v>44113</c:v>
                </c:pt>
                <c:pt idx="103">
                  <c:v>44114</c:v>
                </c:pt>
                <c:pt idx="104">
                  <c:v>44115</c:v>
                </c:pt>
                <c:pt idx="105">
                  <c:v>44116</c:v>
                </c:pt>
                <c:pt idx="106">
                  <c:v>44117</c:v>
                </c:pt>
                <c:pt idx="107">
                  <c:v>44118</c:v>
                </c:pt>
                <c:pt idx="108">
                  <c:v>44119</c:v>
                </c:pt>
                <c:pt idx="109">
                  <c:v>44120</c:v>
                </c:pt>
                <c:pt idx="110">
                  <c:v>44121</c:v>
                </c:pt>
                <c:pt idx="111">
                  <c:v>44122</c:v>
                </c:pt>
                <c:pt idx="112">
                  <c:v>44123</c:v>
                </c:pt>
                <c:pt idx="113">
                  <c:v>44124</c:v>
                </c:pt>
                <c:pt idx="114">
                  <c:v>44125</c:v>
                </c:pt>
                <c:pt idx="115">
                  <c:v>44126</c:v>
                </c:pt>
                <c:pt idx="116">
                  <c:v>44127</c:v>
                </c:pt>
                <c:pt idx="117">
                  <c:v>44128</c:v>
                </c:pt>
                <c:pt idx="118">
                  <c:v>44129</c:v>
                </c:pt>
                <c:pt idx="119">
                  <c:v>44130</c:v>
                </c:pt>
                <c:pt idx="120">
                  <c:v>44131</c:v>
                </c:pt>
                <c:pt idx="121">
                  <c:v>44132</c:v>
                </c:pt>
                <c:pt idx="122">
                  <c:v>44133</c:v>
                </c:pt>
                <c:pt idx="123">
                  <c:v>44134</c:v>
                </c:pt>
                <c:pt idx="124">
                  <c:v>44135</c:v>
                </c:pt>
                <c:pt idx="125">
                  <c:v>44136</c:v>
                </c:pt>
                <c:pt idx="126">
                  <c:v>44137</c:v>
                </c:pt>
                <c:pt idx="127">
                  <c:v>44138</c:v>
                </c:pt>
                <c:pt idx="128">
                  <c:v>44139</c:v>
                </c:pt>
                <c:pt idx="129">
                  <c:v>44140</c:v>
                </c:pt>
                <c:pt idx="130">
                  <c:v>44141</c:v>
                </c:pt>
                <c:pt idx="131">
                  <c:v>44142</c:v>
                </c:pt>
                <c:pt idx="132">
                  <c:v>44143</c:v>
                </c:pt>
                <c:pt idx="133">
                  <c:v>44144</c:v>
                </c:pt>
                <c:pt idx="134">
                  <c:v>44145</c:v>
                </c:pt>
                <c:pt idx="135">
                  <c:v>44146</c:v>
                </c:pt>
                <c:pt idx="136">
                  <c:v>44147</c:v>
                </c:pt>
                <c:pt idx="137">
                  <c:v>44148</c:v>
                </c:pt>
                <c:pt idx="138">
                  <c:v>44149</c:v>
                </c:pt>
                <c:pt idx="139">
                  <c:v>44150</c:v>
                </c:pt>
                <c:pt idx="140">
                  <c:v>44151</c:v>
                </c:pt>
                <c:pt idx="141">
                  <c:v>44152</c:v>
                </c:pt>
                <c:pt idx="142">
                  <c:v>44153</c:v>
                </c:pt>
                <c:pt idx="143">
                  <c:v>44154</c:v>
                </c:pt>
                <c:pt idx="144">
                  <c:v>44155</c:v>
                </c:pt>
                <c:pt idx="145">
                  <c:v>44156</c:v>
                </c:pt>
                <c:pt idx="146">
                  <c:v>44157</c:v>
                </c:pt>
                <c:pt idx="147">
                  <c:v>44158</c:v>
                </c:pt>
                <c:pt idx="148">
                  <c:v>44159</c:v>
                </c:pt>
                <c:pt idx="149">
                  <c:v>44160</c:v>
                </c:pt>
                <c:pt idx="150">
                  <c:v>44161</c:v>
                </c:pt>
                <c:pt idx="151">
                  <c:v>44162</c:v>
                </c:pt>
                <c:pt idx="152">
                  <c:v>44163</c:v>
                </c:pt>
                <c:pt idx="153">
                  <c:v>44164</c:v>
                </c:pt>
                <c:pt idx="154">
                  <c:v>44165</c:v>
                </c:pt>
                <c:pt idx="155">
                  <c:v>44166</c:v>
                </c:pt>
                <c:pt idx="156">
                  <c:v>44167</c:v>
                </c:pt>
                <c:pt idx="157">
                  <c:v>44168</c:v>
                </c:pt>
                <c:pt idx="158">
                  <c:v>44169</c:v>
                </c:pt>
                <c:pt idx="159">
                  <c:v>44170</c:v>
                </c:pt>
                <c:pt idx="160">
                  <c:v>44171</c:v>
                </c:pt>
                <c:pt idx="161">
                  <c:v>44172</c:v>
                </c:pt>
                <c:pt idx="162">
                  <c:v>44173</c:v>
                </c:pt>
                <c:pt idx="163">
                  <c:v>44174</c:v>
                </c:pt>
                <c:pt idx="164">
                  <c:v>44175</c:v>
                </c:pt>
                <c:pt idx="165">
                  <c:v>44176</c:v>
                </c:pt>
                <c:pt idx="166">
                  <c:v>44177</c:v>
                </c:pt>
                <c:pt idx="167">
                  <c:v>44178</c:v>
                </c:pt>
                <c:pt idx="168">
                  <c:v>44179</c:v>
                </c:pt>
                <c:pt idx="169">
                  <c:v>44180</c:v>
                </c:pt>
                <c:pt idx="170">
                  <c:v>44181</c:v>
                </c:pt>
                <c:pt idx="171">
                  <c:v>44182</c:v>
                </c:pt>
                <c:pt idx="172">
                  <c:v>44183</c:v>
                </c:pt>
                <c:pt idx="173">
                  <c:v>44184</c:v>
                </c:pt>
                <c:pt idx="174">
                  <c:v>44185</c:v>
                </c:pt>
                <c:pt idx="175">
                  <c:v>44186</c:v>
                </c:pt>
                <c:pt idx="176">
                  <c:v>44187</c:v>
                </c:pt>
                <c:pt idx="177">
                  <c:v>44188</c:v>
                </c:pt>
                <c:pt idx="178">
                  <c:v>44189</c:v>
                </c:pt>
                <c:pt idx="179">
                  <c:v>44190</c:v>
                </c:pt>
                <c:pt idx="180">
                  <c:v>44191</c:v>
                </c:pt>
                <c:pt idx="181">
                  <c:v>44192</c:v>
                </c:pt>
                <c:pt idx="182">
                  <c:v>44193</c:v>
                </c:pt>
                <c:pt idx="183">
                  <c:v>44194</c:v>
                </c:pt>
                <c:pt idx="184">
                  <c:v>44195</c:v>
                </c:pt>
                <c:pt idx="185">
                  <c:v>44196</c:v>
                </c:pt>
                <c:pt idx="186">
                  <c:v>44197</c:v>
                </c:pt>
                <c:pt idx="187">
                  <c:v>44198</c:v>
                </c:pt>
                <c:pt idx="188">
                  <c:v>44199</c:v>
                </c:pt>
                <c:pt idx="189">
                  <c:v>44200</c:v>
                </c:pt>
                <c:pt idx="190">
                  <c:v>44201</c:v>
                </c:pt>
                <c:pt idx="191">
                  <c:v>44202</c:v>
                </c:pt>
                <c:pt idx="192">
                  <c:v>44203</c:v>
                </c:pt>
                <c:pt idx="193">
                  <c:v>44204</c:v>
                </c:pt>
                <c:pt idx="194">
                  <c:v>44205</c:v>
                </c:pt>
                <c:pt idx="195">
                  <c:v>44206</c:v>
                </c:pt>
                <c:pt idx="196">
                  <c:v>44207</c:v>
                </c:pt>
                <c:pt idx="197">
                  <c:v>44208</c:v>
                </c:pt>
                <c:pt idx="198">
                  <c:v>44209</c:v>
                </c:pt>
                <c:pt idx="199">
                  <c:v>44210</c:v>
                </c:pt>
                <c:pt idx="200">
                  <c:v>44211</c:v>
                </c:pt>
                <c:pt idx="201">
                  <c:v>44212</c:v>
                </c:pt>
                <c:pt idx="202">
                  <c:v>44213</c:v>
                </c:pt>
                <c:pt idx="203">
                  <c:v>44214</c:v>
                </c:pt>
                <c:pt idx="204">
                  <c:v>44215</c:v>
                </c:pt>
                <c:pt idx="205">
                  <c:v>44216</c:v>
                </c:pt>
                <c:pt idx="206">
                  <c:v>44217</c:v>
                </c:pt>
                <c:pt idx="207">
                  <c:v>44218</c:v>
                </c:pt>
                <c:pt idx="208">
                  <c:v>44219</c:v>
                </c:pt>
                <c:pt idx="209">
                  <c:v>44220</c:v>
                </c:pt>
                <c:pt idx="210">
                  <c:v>44221</c:v>
                </c:pt>
                <c:pt idx="211">
                  <c:v>44222</c:v>
                </c:pt>
                <c:pt idx="212">
                  <c:v>44223</c:v>
                </c:pt>
                <c:pt idx="213">
                  <c:v>44224</c:v>
                </c:pt>
                <c:pt idx="214">
                  <c:v>44225</c:v>
                </c:pt>
                <c:pt idx="215">
                  <c:v>44226</c:v>
                </c:pt>
                <c:pt idx="216">
                  <c:v>44227</c:v>
                </c:pt>
                <c:pt idx="217">
                  <c:v>44228</c:v>
                </c:pt>
                <c:pt idx="218">
                  <c:v>44229</c:v>
                </c:pt>
                <c:pt idx="219">
                  <c:v>44230</c:v>
                </c:pt>
                <c:pt idx="220">
                  <c:v>44231</c:v>
                </c:pt>
                <c:pt idx="221">
                  <c:v>44232</c:v>
                </c:pt>
                <c:pt idx="222">
                  <c:v>44233</c:v>
                </c:pt>
                <c:pt idx="223">
                  <c:v>44234</c:v>
                </c:pt>
                <c:pt idx="224">
                  <c:v>44235</c:v>
                </c:pt>
                <c:pt idx="225">
                  <c:v>44236</c:v>
                </c:pt>
                <c:pt idx="226">
                  <c:v>44237</c:v>
                </c:pt>
                <c:pt idx="227">
                  <c:v>44238</c:v>
                </c:pt>
                <c:pt idx="228">
                  <c:v>44239</c:v>
                </c:pt>
                <c:pt idx="229">
                  <c:v>44240</c:v>
                </c:pt>
                <c:pt idx="230">
                  <c:v>44241</c:v>
                </c:pt>
                <c:pt idx="231">
                  <c:v>44242</c:v>
                </c:pt>
                <c:pt idx="232">
                  <c:v>44243</c:v>
                </c:pt>
                <c:pt idx="233">
                  <c:v>44244</c:v>
                </c:pt>
                <c:pt idx="234">
                  <c:v>44245</c:v>
                </c:pt>
                <c:pt idx="235">
                  <c:v>44246</c:v>
                </c:pt>
                <c:pt idx="236">
                  <c:v>44247</c:v>
                </c:pt>
                <c:pt idx="237">
                  <c:v>44248</c:v>
                </c:pt>
                <c:pt idx="238">
                  <c:v>44249</c:v>
                </c:pt>
                <c:pt idx="239">
                  <c:v>44250</c:v>
                </c:pt>
                <c:pt idx="240">
                  <c:v>44251</c:v>
                </c:pt>
                <c:pt idx="241">
                  <c:v>44252</c:v>
                </c:pt>
                <c:pt idx="242">
                  <c:v>44253</c:v>
                </c:pt>
                <c:pt idx="243">
                  <c:v>44254</c:v>
                </c:pt>
                <c:pt idx="244">
                  <c:v>44255</c:v>
                </c:pt>
                <c:pt idx="245">
                  <c:v>44256</c:v>
                </c:pt>
                <c:pt idx="246">
                  <c:v>44257</c:v>
                </c:pt>
                <c:pt idx="247">
                  <c:v>44258</c:v>
                </c:pt>
                <c:pt idx="248">
                  <c:v>44259</c:v>
                </c:pt>
                <c:pt idx="249">
                  <c:v>44260</c:v>
                </c:pt>
                <c:pt idx="250">
                  <c:v>44261</c:v>
                </c:pt>
                <c:pt idx="251">
                  <c:v>44262</c:v>
                </c:pt>
                <c:pt idx="252">
                  <c:v>44263</c:v>
                </c:pt>
                <c:pt idx="253">
                  <c:v>44264</c:v>
                </c:pt>
                <c:pt idx="254">
                  <c:v>44265</c:v>
                </c:pt>
                <c:pt idx="255">
                  <c:v>44266</c:v>
                </c:pt>
                <c:pt idx="256">
                  <c:v>44267</c:v>
                </c:pt>
                <c:pt idx="257">
                  <c:v>44268</c:v>
                </c:pt>
                <c:pt idx="258">
                  <c:v>44269</c:v>
                </c:pt>
                <c:pt idx="259">
                  <c:v>44270</c:v>
                </c:pt>
                <c:pt idx="260">
                  <c:v>44271</c:v>
                </c:pt>
                <c:pt idx="261">
                  <c:v>44272</c:v>
                </c:pt>
                <c:pt idx="262">
                  <c:v>44273</c:v>
                </c:pt>
                <c:pt idx="263">
                  <c:v>44274</c:v>
                </c:pt>
                <c:pt idx="264">
                  <c:v>44275</c:v>
                </c:pt>
                <c:pt idx="265">
                  <c:v>44276</c:v>
                </c:pt>
                <c:pt idx="266">
                  <c:v>44277</c:v>
                </c:pt>
                <c:pt idx="267">
                  <c:v>44278</c:v>
                </c:pt>
                <c:pt idx="268">
                  <c:v>44279</c:v>
                </c:pt>
                <c:pt idx="269">
                  <c:v>44280</c:v>
                </c:pt>
                <c:pt idx="270">
                  <c:v>44281</c:v>
                </c:pt>
                <c:pt idx="271">
                  <c:v>44282</c:v>
                </c:pt>
                <c:pt idx="272">
                  <c:v>44283</c:v>
                </c:pt>
                <c:pt idx="273">
                  <c:v>44284</c:v>
                </c:pt>
                <c:pt idx="274">
                  <c:v>44285</c:v>
                </c:pt>
                <c:pt idx="275">
                  <c:v>44286</c:v>
                </c:pt>
                <c:pt idx="276">
                  <c:v>44287</c:v>
                </c:pt>
                <c:pt idx="277">
                  <c:v>44288</c:v>
                </c:pt>
                <c:pt idx="278">
                  <c:v>44289</c:v>
                </c:pt>
                <c:pt idx="279">
                  <c:v>44290</c:v>
                </c:pt>
                <c:pt idx="280">
                  <c:v>44291</c:v>
                </c:pt>
                <c:pt idx="281">
                  <c:v>44292</c:v>
                </c:pt>
                <c:pt idx="282">
                  <c:v>44293</c:v>
                </c:pt>
                <c:pt idx="283">
                  <c:v>44294</c:v>
                </c:pt>
                <c:pt idx="284">
                  <c:v>44295</c:v>
                </c:pt>
                <c:pt idx="285">
                  <c:v>44296</c:v>
                </c:pt>
                <c:pt idx="286">
                  <c:v>44297</c:v>
                </c:pt>
                <c:pt idx="287">
                  <c:v>44298</c:v>
                </c:pt>
                <c:pt idx="288">
                  <c:v>44299</c:v>
                </c:pt>
                <c:pt idx="289">
                  <c:v>44300</c:v>
                </c:pt>
                <c:pt idx="290">
                  <c:v>44301</c:v>
                </c:pt>
                <c:pt idx="291">
                  <c:v>44302</c:v>
                </c:pt>
                <c:pt idx="292">
                  <c:v>44303</c:v>
                </c:pt>
                <c:pt idx="293">
                  <c:v>44304</c:v>
                </c:pt>
                <c:pt idx="294">
                  <c:v>44305</c:v>
                </c:pt>
                <c:pt idx="295">
                  <c:v>44306</c:v>
                </c:pt>
                <c:pt idx="296">
                  <c:v>44307</c:v>
                </c:pt>
                <c:pt idx="297">
                  <c:v>44308</c:v>
                </c:pt>
                <c:pt idx="298">
                  <c:v>44309</c:v>
                </c:pt>
                <c:pt idx="299">
                  <c:v>44310</c:v>
                </c:pt>
                <c:pt idx="300">
                  <c:v>44311</c:v>
                </c:pt>
                <c:pt idx="301">
                  <c:v>44312</c:v>
                </c:pt>
                <c:pt idx="302">
                  <c:v>44313</c:v>
                </c:pt>
                <c:pt idx="303">
                  <c:v>44314</c:v>
                </c:pt>
                <c:pt idx="304">
                  <c:v>44315</c:v>
                </c:pt>
                <c:pt idx="305">
                  <c:v>44316</c:v>
                </c:pt>
                <c:pt idx="306">
                  <c:v>44317</c:v>
                </c:pt>
                <c:pt idx="307">
                  <c:v>44318</c:v>
                </c:pt>
                <c:pt idx="308">
                  <c:v>44319</c:v>
                </c:pt>
                <c:pt idx="309">
                  <c:v>44320</c:v>
                </c:pt>
                <c:pt idx="310">
                  <c:v>44321</c:v>
                </c:pt>
                <c:pt idx="311">
                  <c:v>44322</c:v>
                </c:pt>
                <c:pt idx="312">
                  <c:v>44323</c:v>
                </c:pt>
                <c:pt idx="313">
                  <c:v>44324</c:v>
                </c:pt>
                <c:pt idx="314">
                  <c:v>44325</c:v>
                </c:pt>
                <c:pt idx="315">
                  <c:v>44326</c:v>
                </c:pt>
                <c:pt idx="316">
                  <c:v>44327</c:v>
                </c:pt>
                <c:pt idx="317">
                  <c:v>44328</c:v>
                </c:pt>
                <c:pt idx="318">
                  <c:v>44329</c:v>
                </c:pt>
                <c:pt idx="319">
                  <c:v>44330</c:v>
                </c:pt>
                <c:pt idx="320">
                  <c:v>44331</c:v>
                </c:pt>
                <c:pt idx="321">
                  <c:v>44332</c:v>
                </c:pt>
                <c:pt idx="322">
                  <c:v>44333</c:v>
                </c:pt>
                <c:pt idx="323">
                  <c:v>44334</c:v>
                </c:pt>
                <c:pt idx="324">
                  <c:v>44335</c:v>
                </c:pt>
                <c:pt idx="325">
                  <c:v>44336</c:v>
                </c:pt>
                <c:pt idx="326">
                  <c:v>44337</c:v>
                </c:pt>
                <c:pt idx="327">
                  <c:v>44338</c:v>
                </c:pt>
                <c:pt idx="328">
                  <c:v>44339</c:v>
                </c:pt>
                <c:pt idx="329">
                  <c:v>44340</c:v>
                </c:pt>
                <c:pt idx="330">
                  <c:v>44341</c:v>
                </c:pt>
                <c:pt idx="331">
                  <c:v>44342</c:v>
                </c:pt>
                <c:pt idx="332">
                  <c:v>44343</c:v>
                </c:pt>
                <c:pt idx="333">
                  <c:v>44344</c:v>
                </c:pt>
                <c:pt idx="334">
                  <c:v>44345</c:v>
                </c:pt>
                <c:pt idx="335">
                  <c:v>44346</c:v>
                </c:pt>
                <c:pt idx="336">
                  <c:v>44347</c:v>
                </c:pt>
                <c:pt idx="337">
                  <c:v>44348</c:v>
                </c:pt>
                <c:pt idx="338">
                  <c:v>44349</c:v>
                </c:pt>
                <c:pt idx="339">
                  <c:v>44350</c:v>
                </c:pt>
                <c:pt idx="340">
                  <c:v>44351</c:v>
                </c:pt>
                <c:pt idx="341">
                  <c:v>44352</c:v>
                </c:pt>
                <c:pt idx="342">
                  <c:v>44353</c:v>
                </c:pt>
                <c:pt idx="343">
                  <c:v>44354</c:v>
                </c:pt>
                <c:pt idx="344">
                  <c:v>44355</c:v>
                </c:pt>
                <c:pt idx="345">
                  <c:v>44356</c:v>
                </c:pt>
                <c:pt idx="346">
                  <c:v>44357</c:v>
                </c:pt>
                <c:pt idx="347">
                  <c:v>44358</c:v>
                </c:pt>
                <c:pt idx="348">
                  <c:v>44359</c:v>
                </c:pt>
                <c:pt idx="349">
                  <c:v>44360</c:v>
                </c:pt>
                <c:pt idx="350">
                  <c:v>44361</c:v>
                </c:pt>
                <c:pt idx="351">
                  <c:v>44362</c:v>
                </c:pt>
                <c:pt idx="352">
                  <c:v>44363</c:v>
                </c:pt>
                <c:pt idx="353">
                  <c:v>44364</c:v>
                </c:pt>
                <c:pt idx="354">
                  <c:v>44365</c:v>
                </c:pt>
                <c:pt idx="355">
                  <c:v>44366</c:v>
                </c:pt>
                <c:pt idx="356">
                  <c:v>44367</c:v>
                </c:pt>
                <c:pt idx="357">
                  <c:v>44368</c:v>
                </c:pt>
                <c:pt idx="358">
                  <c:v>44369</c:v>
                </c:pt>
                <c:pt idx="359">
                  <c:v>44370</c:v>
                </c:pt>
                <c:pt idx="360">
                  <c:v>44371</c:v>
                </c:pt>
                <c:pt idx="361">
                  <c:v>44372</c:v>
                </c:pt>
                <c:pt idx="362">
                  <c:v>44373</c:v>
                </c:pt>
                <c:pt idx="363">
                  <c:v>44374</c:v>
                </c:pt>
                <c:pt idx="364">
                  <c:v>44375</c:v>
                </c:pt>
                <c:pt idx="365">
                  <c:v>44376</c:v>
                </c:pt>
              </c:numCache>
            </c:numRef>
          </c:cat>
          <c:val>
            <c:numRef>
              <c:f>'chronic.acute DATA'!$E$3:$E$368</c:f>
              <c:numCache>
                <c:formatCode>0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0C-4784-A75B-4BA132E84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459968"/>
        <c:axId val="157458432"/>
      </c:lineChart>
      <c:valAx>
        <c:axId val="157344512"/>
        <c:scaling>
          <c:orientation val="minMax"/>
          <c:max val="2.5"/>
        </c:scaling>
        <c:delete val="0"/>
        <c:axPos val="r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57346048"/>
        <c:crosses val="max"/>
        <c:crossBetween val="between"/>
        <c:majorUnit val="0.1"/>
      </c:valAx>
      <c:dateAx>
        <c:axId val="15734604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7344512"/>
        <c:crosses val="autoZero"/>
        <c:auto val="1"/>
        <c:lblOffset val="100"/>
        <c:baseTimeUnit val="days"/>
        <c:majorUnit val="1"/>
        <c:minorUnit val="1"/>
      </c:dateAx>
      <c:valAx>
        <c:axId val="157458432"/>
        <c:scaling>
          <c:orientation val="minMax"/>
          <c:max val="60"/>
        </c:scaling>
        <c:delete val="0"/>
        <c:axPos val="l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57459968"/>
        <c:crosses val="autoZero"/>
        <c:crossBetween val="between"/>
      </c:valAx>
      <c:dateAx>
        <c:axId val="157459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7458432"/>
        <c:crosses val="autoZero"/>
        <c:auto val="1"/>
        <c:lblOffset val="100"/>
        <c:baseTimeUnit val="days"/>
      </c:dateAx>
      <c:spPr>
        <a:noFill/>
      </c:spPr>
    </c:plotArea>
    <c:legend>
      <c:legendPos val="r"/>
      <c:layout>
        <c:manualLayout>
          <c:xMode val="edge"/>
          <c:yMode val="edge"/>
          <c:x val="0.38733273273242508"/>
          <c:y val="7.7573622265064604E-2"/>
          <c:w val="0.28614045969016982"/>
          <c:h val="6.642853598327321E-2"/>
        </c:manualLayout>
      </c:layout>
      <c:overlay val="0"/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041729869199345E-2"/>
          <c:y val="0.12088284646316395"/>
          <c:w val="0.95693220618851915"/>
          <c:h val="0.62021869779177119"/>
        </c:manualLayout>
      </c:layout>
      <c:barChart>
        <c:barDir val="col"/>
        <c:grouping val="clustered"/>
        <c:varyColors val="0"/>
        <c:ser>
          <c:idx val="0"/>
          <c:order val="0"/>
          <c:tx>
            <c:v>Weekly bowling loads</c:v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'loading plan 2019.2019'!$B$12:$BE$12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2-4781-A375-489968D9341B}"/>
            </c:ext>
          </c:extLst>
        </c:ser>
        <c:ser>
          <c:idx val="1"/>
          <c:order val="1"/>
          <c:tx>
            <c:strRef>
              <c:f>'loading plan 2019.2019'!$A$13</c:f>
              <c:strCache>
                <c:ptCount val="1"/>
                <c:pt idx="0">
                  <c:v>Weekly Totals (Predicted)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'loading plan 2019.2019'!$B$13:$BE$13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82-4781-A375-489968D93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24"/>
        <c:axId val="162833536"/>
        <c:axId val="163374592"/>
      </c:barChart>
      <c:catAx>
        <c:axId val="162833536"/>
        <c:scaling>
          <c:orientation val="minMax"/>
        </c:scaling>
        <c:delete val="0"/>
        <c:axPos val="b"/>
        <c:majorTickMark val="out"/>
        <c:minorTickMark val="none"/>
        <c:tickLblPos val="nextTo"/>
        <c:crossAx val="163374592"/>
        <c:crosses val="autoZero"/>
        <c:auto val="1"/>
        <c:lblAlgn val="ctr"/>
        <c:lblOffset val="100"/>
        <c:noMultiLvlLbl val="0"/>
      </c:catAx>
      <c:valAx>
        <c:axId val="163374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833536"/>
        <c:crosses val="autoZero"/>
        <c:crossBetween val="between"/>
        <c:majorUnit val="5"/>
        <c:minorUnit val="4"/>
      </c:valAx>
    </c:plotArea>
    <c:legend>
      <c:legendPos val="r"/>
      <c:layout>
        <c:manualLayout>
          <c:xMode val="edge"/>
          <c:yMode val="edge"/>
          <c:x val="0.11956819913639828"/>
          <c:y val="0.92366547363397755"/>
          <c:w val="0.76899450435264505"/>
          <c:h val="4.7343036665871314E-2"/>
        </c:manualLayout>
      </c:layout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924059492563436E-2"/>
          <c:y val="4.1260517259088088E-2"/>
          <c:w val="0.79551006124234469"/>
          <c:h val="0.777989669800568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'loading plan 2019.2019'!$AP$22</c:f>
              <c:strCache>
                <c:ptCount val="1"/>
                <c:pt idx="0">
                  <c:v>L1 Total</c:v>
                </c:pt>
              </c:strCache>
            </c:strRef>
          </c:tx>
          <c:spPr>
            <a:solidFill>
              <a:srgbClr val="66FF33"/>
            </a:solidFill>
          </c:spPr>
          <c:invertIfNegative val="0"/>
          <c:cat>
            <c:numRef>
              <c:f>'loading plan 2019.2019'!$AJ$23:$AJ$78</c:f>
              <c:numCache>
                <c:formatCode>[$-1409]d\ mmm\ yy</c:formatCode>
                <c:ptCount val="56"/>
                <c:pt idx="0">
                  <c:v>44011</c:v>
                </c:pt>
                <c:pt idx="1">
                  <c:v>44018</c:v>
                </c:pt>
                <c:pt idx="2">
                  <c:v>44025</c:v>
                </c:pt>
                <c:pt idx="3">
                  <c:v>44032</c:v>
                </c:pt>
                <c:pt idx="4">
                  <c:v>44039</c:v>
                </c:pt>
                <c:pt idx="5">
                  <c:v>44046</c:v>
                </c:pt>
                <c:pt idx="6">
                  <c:v>44053</c:v>
                </c:pt>
                <c:pt idx="7">
                  <c:v>44060</c:v>
                </c:pt>
                <c:pt idx="8">
                  <c:v>44067</c:v>
                </c:pt>
                <c:pt idx="9">
                  <c:v>44074</c:v>
                </c:pt>
                <c:pt idx="10">
                  <c:v>44081</c:v>
                </c:pt>
                <c:pt idx="11">
                  <c:v>44088</c:v>
                </c:pt>
                <c:pt idx="12">
                  <c:v>44095</c:v>
                </c:pt>
                <c:pt idx="13">
                  <c:v>44102</c:v>
                </c:pt>
                <c:pt idx="14">
                  <c:v>44109</c:v>
                </c:pt>
                <c:pt idx="15">
                  <c:v>44116</c:v>
                </c:pt>
                <c:pt idx="16">
                  <c:v>44123</c:v>
                </c:pt>
                <c:pt idx="17">
                  <c:v>44130</c:v>
                </c:pt>
                <c:pt idx="18">
                  <c:v>44137</c:v>
                </c:pt>
                <c:pt idx="19">
                  <c:v>44144</c:v>
                </c:pt>
                <c:pt idx="20">
                  <c:v>44151</c:v>
                </c:pt>
                <c:pt idx="21">
                  <c:v>44158</c:v>
                </c:pt>
                <c:pt idx="22">
                  <c:v>44165</c:v>
                </c:pt>
                <c:pt idx="23">
                  <c:v>44172</c:v>
                </c:pt>
                <c:pt idx="24">
                  <c:v>44179</c:v>
                </c:pt>
                <c:pt idx="25">
                  <c:v>44186</c:v>
                </c:pt>
                <c:pt idx="26">
                  <c:v>44193</c:v>
                </c:pt>
                <c:pt idx="27">
                  <c:v>44200</c:v>
                </c:pt>
                <c:pt idx="28">
                  <c:v>44207</c:v>
                </c:pt>
                <c:pt idx="29">
                  <c:v>44214</c:v>
                </c:pt>
                <c:pt idx="30">
                  <c:v>44221</c:v>
                </c:pt>
                <c:pt idx="31">
                  <c:v>44228</c:v>
                </c:pt>
                <c:pt idx="32">
                  <c:v>44235</c:v>
                </c:pt>
                <c:pt idx="33">
                  <c:v>44242</c:v>
                </c:pt>
                <c:pt idx="34">
                  <c:v>44249</c:v>
                </c:pt>
                <c:pt idx="35">
                  <c:v>44256</c:v>
                </c:pt>
                <c:pt idx="36">
                  <c:v>44263</c:v>
                </c:pt>
                <c:pt idx="37">
                  <c:v>44270</c:v>
                </c:pt>
                <c:pt idx="38">
                  <c:v>44277</c:v>
                </c:pt>
                <c:pt idx="39">
                  <c:v>44284</c:v>
                </c:pt>
                <c:pt idx="40">
                  <c:v>44291</c:v>
                </c:pt>
                <c:pt idx="41">
                  <c:v>44298</c:v>
                </c:pt>
                <c:pt idx="42">
                  <c:v>44305</c:v>
                </c:pt>
                <c:pt idx="43">
                  <c:v>44312</c:v>
                </c:pt>
                <c:pt idx="44">
                  <c:v>44319</c:v>
                </c:pt>
                <c:pt idx="45">
                  <c:v>44326</c:v>
                </c:pt>
                <c:pt idx="46">
                  <c:v>44333</c:v>
                </c:pt>
                <c:pt idx="47">
                  <c:v>44340</c:v>
                </c:pt>
                <c:pt idx="48">
                  <c:v>44347</c:v>
                </c:pt>
                <c:pt idx="49">
                  <c:v>44354</c:v>
                </c:pt>
                <c:pt idx="50">
                  <c:v>44361</c:v>
                </c:pt>
                <c:pt idx="51">
                  <c:v>44368</c:v>
                </c:pt>
                <c:pt idx="52">
                  <c:v>44375</c:v>
                </c:pt>
                <c:pt idx="53">
                  <c:v>44382</c:v>
                </c:pt>
                <c:pt idx="54">
                  <c:v>44389</c:v>
                </c:pt>
                <c:pt idx="55">
                  <c:v>44396</c:v>
                </c:pt>
              </c:numCache>
            </c:numRef>
          </c:cat>
          <c:val>
            <c:numRef>
              <c:f>'loading plan 2019.2019'!$AK$23:$AK$78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00-42F2-BC6F-60185BC99B26}"/>
            </c:ext>
          </c:extLst>
        </c:ser>
        <c:ser>
          <c:idx val="1"/>
          <c:order val="1"/>
          <c:tx>
            <c:strRef>
              <c:f>'loading plan 2019.2019'!$AQ$22</c:f>
              <c:strCache>
                <c:ptCount val="1"/>
                <c:pt idx="0">
                  <c:v>L2 Total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numRef>
              <c:f>'loading plan 2019.2019'!$AJ$23:$AJ$78</c:f>
              <c:numCache>
                <c:formatCode>[$-1409]d\ mmm\ yy</c:formatCode>
                <c:ptCount val="56"/>
                <c:pt idx="0">
                  <c:v>44011</c:v>
                </c:pt>
                <c:pt idx="1">
                  <c:v>44018</c:v>
                </c:pt>
                <c:pt idx="2">
                  <c:v>44025</c:v>
                </c:pt>
                <c:pt idx="3">
                  <c:v>44032</c:v>
                </c:pt>
                <c:pt idx="4">
                  <c:v>44039</c:v>
                </c:pt>
                <c:pt idx="5">
                  <c:v>44046</c:v>
                </c:pt>
                <c:pt idx="6">
                  <c:v>44053</c:v>
                </c:pt>
                <c:pt idx="7">
                  <c:v>44060</c:v>
                </c:pt>
                <c:pt idx="8">
                  <c:v>44067</c:v>
                </c:pt>
                <c:pt idx="9">
                  <c:v>44074</c:v>
                </c:pt>
                <c:pt idx="10">
                  <c:v>44081</c:v>
                </c:pt>
                <c:pt idx="11">
                  <c:v>44088</c:v>
                </c:pt>
                <c:pt idx="12">
                  <c:v>44095</c:v>
                </c:pt>
                <c:pt idx="13">
                  <c:v>44102</c:v>
                </c:pt>
                <c:pt idx="14">
                  <c:v>44109</c:v>
                </c:pt>
                <c:pt idx="15">
                  <c:v>44116</c:v>
                </c:pt>
                <c:pt idx="16">
                  <c:v>44123</c:v>
                </c:pt>
                <c:pt idx="17">
                  <c:v>44130</c:v>
                </c:pt>
                <c:pt idx="18">
                  <c:v>44137</c:v>
                </c:pt>
                <c:pt idx="19">
                  <c:v>44144</c:v>
                </c:pt>
                <c:pt idx="20">
                  <c:v>44151</c:v>
                </c:pt>
                <c:pt idx="21">
                  <c:v>44158</c:v>
                </c:pt>
                <c:pt idx="22">
                  <c:v>44165</c:v>
                </c:pt>
                <c:pt idx="23">
                  <c:v>44172</c:v>
                </c:pt>
                <c:pt idx="24">
                  <c:v>44179</c:v>
                </c:pt>
                <c:pt idx="25">
                  <c:v>44186</c:v>
                </c:pt>
                <c:pt idx="26">
                  <c:v>44193</c:v>
                </c:pt>
                <c:pt idx="27">
                  <c:v>44200</c:v>
                </c:pt>
                <c:pt idx="28">
                  <c:v>44207</c:v>
                </c:pt>
                <c:pt idx="29">
                  <c:v>44214</c:v>
                </c:pt>
                <c:pt idx="30">
                  <c:v>44221</c:v>
                </c:pt>
                <c:pt idx="31">
                  <c:v>44228</c:v>
                </c:pt>
                <c:pt idx="32">
                  <c:v>44235</c:v>
                </c:pt>
                <c:pt idx="33">
                  <c:v>44242</c:v>
                </c:pt>
                <c:pt idx="34">
                  <c:v>44249</c:v>
                </c:pt>
                <c:pt idx="35">
                  <c:v>44256</c:v>
                </c:pt>
                <c:pt idx="36">
                  <c:v>44263</c:v>
                </c:pt>
                <c:pt idx="37">
                  <c:v>44270</c:v>
                </c:pt>
                <c:pt idx="38">
                  <c:v>44277</c:v>
                </c:pt>
                <c:pt idx="39">
                  <c:v>44284</c:v>
                </c:pt>
                <c:pt idx="40">
                  <c:v>44291</c:v>
                </c:pt>
                <c:pt idx="41">
                  <c:v>44298</c:v>
                </c:pt>
                <c:pt idx="42">
                  <c:v>44305</c:v>
                </c:pt>
                <c:pt idx="43">
                  <c:v>44312</c:v>
                </c:pt>
                <c:pt idx="44">
                  <c:v>44319</c:v>
                </c:pt>
                <c:pt idx="45">
                  <c:v>44326</c:v>
                </c:pt>
                <c:pt idx="46">
                  <c:v>44333</c:v>
                </c:pt>
                <c:pt idx="47">
                  <c:v>44340</c:v>
                </c:pt>
                <c:pt idx="48">
                  <c:v>44347</c:v>
                </c:pt>
                <c:pt idx="49">
                  <c:v>44354</c:v>
                </c:pt>
                <c:pt idx="50">
                  <c:v>44361</c:v>
                </c:pt>
                <c:pt idx="51">
                  <c:v>44368</c:v>
                </c:pt>
                <c:pt idx="52">
                  <c:v>44375</c:v>
                </c:pt>
                <c:pt idx="53">
                  <c:v>44382</c:v>
                </c:pt>
                <c:pt idx="54">
                  <c:v>44389</c:v>
                </c:pt>
                <c:pt idx="55">
                  <c:v>44396</c:v>
                </c:pt>
              </c:numCache>
            </c:numRef>
          </c:cat>
          <c:val>
            <c:numRef>
              <c:f>'loading plan 2019.2019'!$AL$23:$AL$78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00-42F2-BC6F-60185BC99B26}"/>
            </c:ext>
          </c:extLst>
        </c:ser>
        <c:ser>
          <c:idx val="2"/>
          <c:order val="2"/>
          <c:tx>
            <c:strRef>
              <c:f>'loading plan 2019.2019'!$AR$22</c:f>
              <c:strCache>
                <c:ptCount val="1"/>
                <c:pt idx="0">
                  <c:v>L3 Total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'loading plan 2019.2019'!$AJ$23:$AJ$78</c:f>
              <c:numCache>
                <c:formatCode>[$-1409]d\ mmm\ yy</c:formatCode>
                <c:ptCount val="56"/>
                <c:pt idx="0">
                  <c:v>44011</c:v>
                </c:pt>
                <c:pt idx="1">
                  <c:v>44018</c:v>
                </c:pt>
                <c:pt idx="2">
                  <c:v>44025</c:v>
                </c:pt>
                <c:pt idx="3">
                  <c:v>44032</c:v>
                </c:pt>
                <c:pt idx="4">
                  <c:v>44039</c:v>
                </c:pt>
                <c:pt idx="5">
                  <c:v>44046</c:v>
                </c:pt>
                <c:pt idx="6">
                  <c:v>44053</c:v>
                </c:pt>
                <c:pt idx="7">
                  <c:v>44060</c:v>
                </c:pt>
                <c:pt idx="8">
                  <c:v>44067</c:v>
                </c:pt>
                <c:pt idx="9">
                  <c:v>44074</c:v>
                </c:pt>
                <c:pt idx="10">
                  <c:v>44081</c:v>
                </c:pt>
                <c:pt idx="11">
                  <c:v>44088</c:v>
                </c:pt>
                <c:pt idx="12">
                  <c:v>44095</c:v>
                </c:pt>
                <c:pt idx="13">
                  <c:v>44102</c:v>
                </c:pt>
                <c:pt idx="14">
                  <c:v>44109</c:v>
                </c:pt>
                <c:pt idx="15">
                  <c:v>44116</c:v>
                </c:pt>
                <c:pt idx="16">
                  <c:v>44123</c:v>
                </c:pt>
                <c:pt idx="17">
                  <c:v>44130</c:v>
                </c:pt>
                <c:pt idx="18">
                  <c:v>44137</c:v>
                </c:pt>
                <c:pt idx="19">
                  <c:v>44144</c:v>
                </c:pt>
                <c:pt idx="20">
                  <c:v>44151</c:v>
                </c:pt>
                <c:pt idx="21">
                  <c:v>44158</c:v>
                </c:pt>
                <c:pt idx="22">
                  <c:v>44165</c:v>
                </c:pt>
                <c:pt idx="23">
                  <c:v>44172</c:v>
                </c:pt>
                <c:pt idx="24">
                  <c:v>44179</c:v>
                </c:pt>
                <c:pt idx="25">
                  <c:v>44186</c:v>
                </c:pt>
                <c:pt idx="26">
                  <c:v>44193</c:v>
                </c:pt>
                <c:pt idx="27">
                  <c:v>44200</c:v>
                </c:pt>
                <c:pt idx="28">
                  <c:v>44207</c:v>
                </c:pt>
                <c:pt idx="29">
                  <c:v>44214</c:v>
                </c:pt>
                <c:pt idx="30">
                  <c:v>44221</c:v>
                </c:pt>
                <c:pt idx="31">
                  <c:v>44228</c:v>
                </c:pt>
                <c:pt idx="32">
                  <c:v>44235</c:v>
                </c:pt>
                <c:pt idx="33">
                  <c:v>44242</c:v>
                </c:pt>
                <c:pt idx="34">
                  <c:v>44249</c:v>
                </c:pt>
                <c:pt idx="35">
                  <c:v>44256</c:v>
                </c:pt>
                <c:pt idx="36">
                  <c:v>44263</c:v>
                </c:pt>
                <c:pt idx="37">
                  <c:v>44270</c:v>
                </c:pt>
                <c:pt idx="38">
                  <c:v>44277</c:v>
                </c:pt>
                <c:pt idx="39">
                  <c:v>44284</c:v>
                </c:pt>
                <c:pt idx="40">
                  <c:v>44291</c:v>
                </c:pt>
                <c:pt idx="41">
                  <c:v>44298</c:v>
                </c:pt>
                <c:pt idx="42">
                  <c:v>44305</c:v>
                </c:pt>
                <c:pt idx="43">
                  <c:v>44312</c:v>
                </c:pt>
                <c:pt idx="44">
                  <c:v>44319</c:v>
                </c:pt>
                <c:pt idx="45">
                  <c:v>44326</c:v>
                </c:pt>
                <c:pt idx="46">
                  <c:v>44333</c:v>
                </c:pt>
                <c:pt idx="47">
                  <c:v>44340</c:v>
                </c:pt>
                <c:pt idx="48">
                  <c:v>44347</c:v>
                </c:pt>
                <c:pt idx="49">
                  <c:v>44354</c:v>
                </c:pt>
                <c:pt idx="50">
                  <c:v>44361</c:v>
                </c:pt>
                <c:pt idx="51">
                  <c:v>44368</c:v>
                </c:pt>
                <c:pt idx="52">
                  <c:v>44375</c:v>
                </c:pt>
                <c:pt idx="53">
                  <c:v>44382</c:v>
                </c:pt>
                <c:pt idx="54">
                  <c:v>44389</c:v>
                </c:pt>
                <c:pt idx="55">
                  <c:v>44396</c:v>
                </c:pt>
              </c:numCache>
            </c:numRef>
          </c:cat>
          <c:val>
            <c:numRef>
              <c:f>'loading plan 2019.2019'!$AM$23:$AM$78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00-42F2-BC6F-60185BC99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129664"/>
        <c:axId val="188465920"/>
      </c:barChart>
      <c:dateAx>
        <c:axId val="188129664"/>
        <c:scaling>
          <c:orientation val="minMax"/>
        </c:scaling>
        <c:delete val="0"/>
        <c:axPos val="b"/>
        <c:numFmt formatCode="[$-1409]d\ mmm\ yy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188465920"/>
        <c:crosses val="autoZero"/>
        <c:auto val="1"/>
        <c:lblOffset val="100"/>
        <c:baseTimeUnit val="days"/>
      </c:dateAx>
      <c:valAx>
        <c:axId val="188465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188129664"/>
        <c:crosses val="autoZero"/>
        <c:crossBetween val="between"/>
      </c:valAx>
      <c:spPr>
        <a:solidFill>
          <a:schemeClr val="tx1"/>
        </a:solidFill>
      </c:spPr>
    </c:plotArea>
    <c:legend>
      <c:legendPos val="r"/>
      <c:overlay val="0"/>
      <c:txPr>
        <a:bodyPr/>
        <a:lstStyle/>
        <a:p>
          <a:pPr>
            <a:defRPr>
              <a:solidFill>
                <a:schemeClr val="bg1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1"/>
    </a:solidFill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bg1"/>
                </a:solidFill>
              </a:defRPr>
            </a:pPr>
            <a:r>
              <a:rPr lang="en-US">
                <a:solidFill>
                  <a:schemeClr val="bg1"/>
                </a:solidFill>
              </a:rPr>
              <a:t>Predicted load Breakdown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'loading plan 2019.2019'!$AP$22</c:f>
              <c:strCache>
                <c:ptCount val="1"/>
                <c:pt idx="0">
                  <c:v>L1 Total</c:v>
                </c:pt>
              </c:strCache>
            </c:strRef>
          </c:tx>
          <c:spPr>
            <a:solidFill>
              <a:srgbClr val="66FF33"/>
            </a:solidFill>
          </c:spPr>
          <c:invertIfNegative val="0"/>
          <c:cat>
            <c:numRef>
              <c:f>'loading plan 2019.2019'!$AO$23:$AO$78</c:f>
              <c:numCache>
                <c:formatCode>[$-1409]d\ mmm\ yy</c:formatCode>
                <c:ptCount val="56"/>
                <c:pt idx="0">
                  <c:v>44011</c:v>
                </c:pt>
                <c:pt idx="1">
                  <c:v>44018</c:v>
                </c:pt>
                <c:pt idx="2">
                  <c:v>44025</c:v>
                </c:pt>
                <c:pt idx="3">
                  <c:v>44032</c:v>
                </c:pt>
                <c:pt idx="4">
                  <c:v>44039</c:v>
                </c:pt>
                <c:pt idx="5">
                  <c:v>44046</c:v>
                </c:pt>
                <c:pt idx="6">
                  <c:v>44053</c:v>
                </c:pt>
                <c:pt idx="7">
                  <c:v>44060</c:v>
                </c:pt>
                <c:pt idx="8">
                  <c:v>44067</c:v>
                </c:pt>
                <c:pt idx="9">
                  <c:v>44074</c:v>
                </c:pt>
                <c:pt idx="10">
                  <c:v>44081</c:v>
                </c:pt>
                <c:pt idx="11">
                  <c:v>44088</c:v>
                </c:pt>
                <c:pt idx="12">
                  <c:v>44095</c:v>
                </c:pt>
                <c:pt idx="13">
                  <c:v>44102</c:v>
                </c:pt>
                <c:pt idx="14">
                  <c:v>44109</c:v>
                </c:pt>
                <c:pt idx="15">
                  <c:v>44116</c:v>
                </c:pt>
                <c:pt idx="16">
                  <c:v>44123</c:v>
                </c:pt>
                <c:pt idx="17">
                  <c:v>44130</c:v>
                </c:pt>
                <c:pt idx="18">
                  <c:v>44137</c:v>
                </c:pt>
                <c:pt idx="19">
                  <c:v>44144</c:v>
                </c:pt>
                <c:pt idx="20">
                  <c:v>44151</c:v>
                </c:pt>
                <c:pt idx="21">
                  <c:v>44158</c:v>
                </c:pt>
                <c:pt idx="22">
                  <c:v>44165</c:v>
                </c:pt>
                <c:pt idx="23">
                  <c:v>44172</c:v>
                </c:pt>
                <c:pt idx="24">
                  <c:v>44179</c:v>
                </c:pt>
                <c:pt idx="25">
                  <c:v>44186</c:v>
                </c:pt>
                <c:pt idx="26">
                  <c:v>44193</c:v>
                </c:pt>
                <c:pt idx="27">
                  <c:v>44200</c:v>
                </c:pt>
                <c:pt idx="28">
                  <c:v>44207</c:v>
                </c:pt>
                <c:pt idx="29">
                  <c:v>44214</c:v>
                </c:pt>
                <c:pt idx="30">
                  <c:v>44221</c:v>
                </c:pt>
                <c:pt idx="31">
                  <c:v>44228</c:v>
                </c:pt>
                <c:pt idx="32">
                  <c:v>44235</c:v>
                </c:pt>
                <c:pt idx="33">
                  <c:v>44242</c:v>
                </c:pt>
                <c:pt idx="34">
                  <c:v>44249</c:v>
                </c:pt>
                <c:pt idx="35">
                  <c:v>44256</c:v>
                </c:pt>
                <c:pt idx="36">
                  <c:v>44263</c:v>
                </c:pt>
                <c:pt idx="37">
                  <c:v>44270</c:v>
                </c:pt>
                <c:pt idx="38">
                  <c:v>44277</c:v>
                </c:pt>
                <c:pt idx="39">
                  <c:v>44284</c:v>
                </c:pt>
                <c:pt idx="40">
                  <c:v>44291</c:v>
                </c:pt>
                <c:pt idx="41">
                  <c:v>44298</c:v>
                </c:pt>
                <c:pt idx="42">
                  <c:v>44305</c:v>
                </c:pt>
                <c:pt idx="43">
                  <c:v>44312</c:v>
                </c:pt>
                <c:pt idx="44">
                  <c:v>44319</c:v>
                </c:pt>
                <c:pt idx="45">
                  <c:v>44326</c:v>
                </c:pt>
                <c:pt idx="46">
                  <c:v>44333</c:v>
                </c:pt>
                <c:pt idx="47">
                  <c:v>44340</c:v>
                </c:pt>
                <c:pt idx="48">
                  <c:v>44347</c:v>
                </c:pt>
                <c:pt idx="49">
                  <c:v>44354</c:v>
                </c:pt>
                <c:pt idx="50">
                  <c:v>44361</c:v>
                </c:pt>
                <c:pt idx="51">
                  <c:v>44368</c:v>
                </c:pt>
                <c:pt idx="52">
                  <c:v>44375</c:v>
                </c:pt>
                <c:pt idx="53">
                  <c:v>44382</c:v>
                </c:pt>
                <c:pt idx="54">
                  <c:v>44389</c:v>
                </c:pt>
                <c:pt idx="55">
                  <c:v>44396</c:v>
                </c:pt>
              </c:numCache>
            </c:numRef>
          </c:cat>
          <c:val>
            <c:numRef>
              <c:f>'loading plan 2019.2019'!$AP$23:$AP$78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9-409A-9D66-58583DB5F53E}"/>
            </c:ext>
          </c:extLst>
        </c:ser>
        <c:ser>
          <c:idx val="1"/>
          <c:order val="1"/>
          <c:tx>
            <c:strRef>
              <c:f>'loading plan 2019.2019'!$AQ$22</c:f>
              <c:strCache>
                <c:ptCount val="1"/>
                <c:pt idx="0">
                  <c:v>L2 Total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numRef>
              <c:f>'loading plan 2019.2019'!$AO$23:$AO$78</c:f>
              <c:numCache>
                <c:formatCode>[$-1409]d\ mmm\ yy</c:formatCode>
                <c:ptCount val="56"/>
                <c:pt idx="0">
                  <c:v>44011</c:v>
                </c:pt>
                <c:pt idx="1">
                  <c:v>44018</c:v>
                </c:pt>
                <c:pt idx="2">
                  <c:v>44025</c:v>
                </c:pt>
                <c:pt idx="3">
                  <c:v>44032</c:v>
                </c:pt>
                <c:pt idx="4">
                  <c:v>44039</c:v>
                </c:pt>
                <c:pt idx="5">
                  <c:v>44046</c:v>
                </c:pt>
                <c:pt idx="6">
                  <c:v>44053</c:v>
                </c:pt>
                <c:pt idx="7">
                  <c:v>44060</c:v>
                </c:pt>
                <c:pt idx="8">
                  <c:v>44067</c:v>
                </c:pt>
                <c:pt idx="9">
                  <c:v>44074</c:v>
                </c:pt>
                <c:pt idx="10">
                  <c:v>44081</c:v>
                </c:pt>
                <c:pt idx="11">
                  <c:v>44088</c:v>
                </c:pt>
                <c:pt idx="12">
                  <c:v>44095</c:v>
                </c:pt>
                <c:pt idx="13">
                  <c:v>44102</c:v>
                </c:pt>
                <c:pt idx="14">
                  <c:v>44109</c:v>
                </c:pt>
                <c:pt idx="15">
                  <c:v>44116</c:v>
                </c:pt>
                <c:pt idx="16">
                  <c:v>44123</c:v>
                </c:pt>
                <c:pt idx="17">
                  <c:v>44130</c:v>
                </c:pt>
                <c:pt idx="18">
                  <c:v>44137</c:v>
                </c:pt>
                <c:pt idx="19">
                  <c:v>44144</c:v>
                </c:pt>
                <c:pt idx="20">
                  <c:v>44151</c:v>
                </c:pt>
                <c:pt idx="21">
                  <c:v>44158</c:v>
                </c:pt>
                <c:pt idx="22">
                  <c:v>44165</c:v>
                </c:pt>
                <c:pt idx="23">
                  <c:v>44172</c:v>
                </c:pt>
                <c:pt idx="24">
                  <c:v>44179</c:v>
                </c:pt>
                <c:pt idx="25">
                  <c:v>44186</c:v>
                </c:pt>
                <c:pt idx="26">
                  <c:v>44193</c:v>
                </c:pt>
                <c:pt idx="27">
                  <c:v>44200</c:v>
                </c:pt>
                <c:pt idx="28">
                  <c:v>44207</c:v>
                </c:pt>
                <c:pt idx="29">
                  <c:v>44214</c:v>
                </c:pt>
                <c:pt idx="30">
                  <c:v>44221</c:v>
                </c:pt>
                <c:pt idx="31">
                  <c:v>44228</c:v>
                </c:pt>
                <c:pt idx="32">
                  <c:v>44235</c:v>
                </c:pt>
                <c:pt idx="33">
                  <c:v>44242</c:v>
                </c:pt>
                <c:pt idx="34">
                  <c:v>44249</c:v>
                </c:pt>
                <c:pt idx="35">
                  <c:v>44256</c:v>
                </c:pt>
                <c:pt idx="36">
                  <c:v>44263</c:v>
                </c:pt>
                <c:pt idx="37">
                  <c:v>44270</c:v>
                </c:pt>
                <c:pt idx="38">
                  <c:v>44277</c:v>
                </c:pt>
                <c:pt idx="39">
                  <c:v>44284</c:v>
                </c:pt>
                <c:pt idx="40">
                  <c:v>44291</c:v>
                </c:pt>
                <c:pt idx="41">
                  <c:v>44298</c:v>
                </c:pt>
                <c:pt idx="42">
                  <c:v>44305</c:v>
                </c:pt>
                <c:pt idx="43">
                  <c:v>44312</c:v>
                </c:pt>
                <c:pt idx="44">
                  <c:v>44319</c:v>
                </c:pt>
                <c:pt idx="45">
                  <c:v>44326</c:v>
                </c:pt>
                <c:pt idx="46">
                  <c:v>44333</c:v>
                </c:pt>
                <c:pt idx="47">
                  <c:v>44340</c:v>
                </c:pt>
                <c:pt idx="48">
                  <c:v>44347</c:v>
                </c:pt>
                <c:pt idx="49">
                  <c:v>44354</c:v>
                </c:pt>
                <c:pt idx="50">
                  <c:v>44361</c:v>
                </c:pt>
                <c:pt idx="51">
                  <c:v>44368</c:v>
                </c:pt>
                <c:pt idx="52">
                  <c:v>44375</c:v>
                </c:pt>
                <c:pt idx="53">
                  <c:v>44382</c:v>
                </c:pt>
                <c:pt idx="54">
                  <c:v>44389</c:v>
                </c:pt>
                <c:pt idx="55">
                  <c:v>44396</c:v>
                </c:pt>
              </c:numCache>
            </c:numRef>
          </c:cat>
          <c:val>
            <c:numRef>
              <c:f>'loading plan 2019.2019'!$AQ$23:$AQ$78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B9-409A-9D66-58583DB5F53E}"/>
            </c:ext>
          </c:extLst>
        </c:ser>
        <c:ser>
          <c:idx val="2"/>
          <c:order val="2"/>
          <c:tx>
            <c:strRef>
              <c:f>'loading plan 2019.2019'!$AR$22</c:f>
              <c:strCache>
                <c:ptCount val="1"/>
                <c:pt idx="0">
                  <c:v>L3 Total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'loading plan 2019.2019'!$AO$23:$AO$78</c:f>
              <c:numCache>
                <c:formatCode>[$-1409]d\ mmm\ yy</c:formatCode>
                <c:ptCount val="56"/>
                <c:pt idx="0">
                  <c:v>44011</c:v>
                </c:pt>
                <c:pt idx="1">
                  <c:v>44018</c:v>
                </c:pt>
                <c:pt idx="2">
                  <c:v>44025</c:v>
                </c:pt>
                <c:pt idx="3">
                  <c:v>44032</c:v>
                </c:pt>
                <c:pt idx="4">
                  <c:v>44039</c:v>
                </c:pt>
                <c:pt idx="5">
                  <c:v>44046</c:v>
                </c:pt>
                <c:pt idx="6">
                  <c:v>44053</c:v>
                </c:pt>
                <c:pt idx="7">
                  <c:v>44060</c:v>
                </c:pt>
                <c:pt idx="8">
                  <c:v>44067</c:v>
                </c:pt>
                <c:pt idx="9">
                  <c:v>44074</c:v>
                </c:pt>
                <c:pt idx="10">
                  <c:v>44081</c:v>
                </c:pt>
                <c:pt idx="11">
                  <c:v>44088</c:v>
                </c:pt>
                <c:pt idx="12">
                  <c:v>44095</c:v>
                </c:pt>
                <c:pt idx="13">
                  <c:v>44102</c:v>
                </c:pt>
                <c:pt idx="14">
                  <c:v>44109</c:v>
                </c:pt>
                <c:pt idx="15">
                  <c:v>44116</c:v>
                </c:pt>
                <c:pt idx="16">
                  <c:v>44123</c:v>
                </c:pt>
                <c:pt idx="17">
                  <c:v>44130</c:v>
                </c:pt>
                <c:pt idx="18">
                  <c:v>44137</c:v>
                </c:pt>
                <c:pt idx="19">
                  <c:v>44144</c:v>
                </c:pt>
                <c:pt idx="20">
                  <c:v>44151</c:v>
                </c:pt>
                <c:pt idx="21">
                  <c:v>44158</c:v>
                </c:pt>
                <c:pt idx="22">
                  <c:v>44165</c:v>
                </c:pt>
                <c:pt idx="23">
                  <c:v>44172</c:v>
                </c:pt>
                <c:pt idx="24">
                  <c:v>44179</c:v>
                </c:pt>
                <c:pt idx="25">
                  <c:v>44186</c:v>
                </c:pt>
                <c:pt idx="26">
                  <c:v>44193</c:v>
                </c:pt>
                <c:pt idx="27">
                  <c:v>44200</c:v>
                </c:pt>
                <c:pt idx="28">
                  <c:v>44207</c:v>
                </c:pt>
                <c:pt idx="29">
                  <c:v>44214</c:v>
                </c:pt>
                <c:pt idx="30">
                  <c:v>44221</c:v>
                </c:pt>
                <c:pt idx="31">
                  <c:v>44228</c:v>
                </c:pt>
                <c:pt idx="32">
                  <c:v>44235</c:v>
                </c:pt>
                <c:pt idx="33">
                  <c:v>44242</c:v>
                </c:pt>
                <c:pt idx="34">
                  <c:v>44249</c:v>
                </c:pt>
                <c:pt idx="35">
                  <c:v>44256</c:v>
                </c:pt>
                <c:pt idx="36">
                  <c:v>44263</c:v>
                </c:pt>
                <c:pt idx="37">
                  <c:v>44270</c:v>
                </c:pt>
                <c:pt idx="38">
                  <c:v>44277</c:v>
                </c:pt>
                <c:pt idx="39">
                  <c:v>44284</c:v>
                </c:pt>
                <c:pt idx="40">
                  <c:v>44291</c:v>
                </c:pt>
                <c:pt idx="41">
                  <c:v>44298</c:v>
                </c:pt>
                <c:pt idx="42">
                  <c:v>44305</c:v>
                </c:pt>
                <c:pt idx="43">
                  <c:v>44312</c:v>
                </c:pt>
                <c:pt idx="44">
                  <c:v>44319</c:v>
                </c:pt>
                <c:pt idx="45">
                  <c:v>44326</c:v>
                </c:pt>
                <c:pt idx="46">
                  <c:v>44333</c:v>
                </c:pt>
                <c:pt idx="47">
                  <c:v>44340</c:v>
                </c:pt>
                <c:pt idx="48">
                  <c:v>44347</c:v>
                </c:pt>
                <c:pt idx="49">
                  <c:v>44354</c:v>
                </c:pt>
                <c:pt idx="50">
                  <c:v>44361</c:v>
                </c:pt>
                <c:pt idx="51">
                  <c:v>44368</c:v>
                </c:pt>
                <c:pt idx="52">
                  <c:v>44375</c:v>
                </c:pt>
                <c:pt idx="53">
                  <c:v>44382</c:v>
                </c:pt>
                <c:pt idx="54">
                  <c:v>44389</c:v>
                </c:pt>
                <c:pt idx="55">
                  <c:v>44396</c:v>
                </c:pt>
              </c:numCache>
            </c:numRef>
          </c:cat>
          <c:val>
            <c:numRef>
              <c:f>'loading plan 2019.2019'!$AR$23:$AR$78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B9-409A-9D66-58583DB5F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644736"/>
        <c:axId val="188659968"/>
      </c:barChart>
      <c:dateAx>
        <c:axId val="188644736"/>
        <c:scaling>
          <c:orientation val="minMax"/>
        </c:scaling>
        <c:delete val="0"/>
        <c:axPos val="b"/>
        <c:numFmt formatCode="[$-1409]d\ mmm\ yy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188659968"/>
        <c:crosses val="autoZero"/>
        <c:auto val="1"/>
        <c:lblOffset val="100"/>
        <c:baseTimeUnit val="days"/>
      </c:dateAx>
      <c:valAx>
        <c:axId val="188659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188644736"/>
        <c:crosses val="autoZero"/>
        <c:crossBetween val="between"/>
      </c:valAx>
      <c:spPr>
        <a:solidFill>
          <a:schemeClr val="tx1"/>
        </a:solidFill>
      </c:spPr>
    </c:plotArea>
    <c:legend>
      <c:legendPos val="r"/>
      <c:overlay val="0"/>
      <c:txPr>
        <a:bodyPr/>
        <a:lstStyle/>
        <a:p>
          <a:pPr>
            <a:defRPr>
              <a:solidFill>
                <a:schemeClr val="bg1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1"/>
    </a:solidFill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aseline="0"/>
              <a:t>NAME bowling loading</a:t>
            </a:r>
            <a:endParaRPr lang="en-US" sz="1400"/>
          </a:p>
        </c:rich>
      </c:tx>
      <c:layout>
        <c:manualLayout>
          <c:xMode val="edge"/>
          <c:yMode val="edge"/>
          <c:x val="0.35830871365981426"/>
          <c:y val="2.006687906308215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0875111640836568E-2"/>
          <c:y val="8.4548450452452822E-2"/>
          <c:w val="0.90967707576024703"/>
          <c:h val="0.6859227946578913"/>
        </c:manualLayout>
      </c:layout>
      <c:barChart>
        <c:barDir val="col"/>
        <c:grouping val="clustered"/>
        <c:varyColors val="0"/>
        <c:ser>
          <c:idx val="0"/>
          <c:order val="0"/>
          <c:tx>
            <c:v>Weekly bowling loads</c:v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'loading plan 2019.2019'!$B$11:$BE$11</c:f>
              <c:numCache>
                <c:formatCode>d\-mmm</c:formatCode>
                <c:ptCount val="56"/>
                <c:pt idx="0">
                  <c:v>44011</c:v>
                </c:pt>
                <c:pt idx="1">
                  <c:v>44018</c:v>
                </c:pt>
                <c:pt idx="2">
                  <c:v>44025</c:v>
                </c:pt>
                <c:pt idx="3">
                  <c:v>44032</c:v>
                </c:pt>
                <c:pt idx="4">
                  <c:v>44039</c:v>
                </c:pt>
                <c:pt idx="5">
                  <c:v>44046</c:v>
                </c:pt>
                <c:pt idx="6">
                  <c:v>44053</c:v>
                </c:pt>
                <c:pt idx="7">
                  <c:v>44060</c:v>
                </c:pt>
                <c:pt idx="8">
                  <c:v>44067</c:v>
                </c:pt>
                <c:pt idx="9">
                  <c:v>44074</c:v>
                </c:pt>
                <c:pt idx="10">
                  <c:v>44081</c:v>
                </c:pt>
                <c:pt idx="11">
                  <c:v>44088</c:v>
                </c:pt>
                <c:pt idx="12">
                  <c:v>44095</c:v>
                </c:pt>
                <c:pt idx="13">
                  <c:v>44102</c:v>
                </c:pt>
                <c:pt idx="14">
                  <c:v>44109</c:v>
                </c:pt>
                <c:pt idx="15">
                  <c:v>44116</c:v>
                </c:pt>
                <c:pt idx="16">
                  <c:v>44123</c:v>
                </c:pt>
                <c:pt idx="17">
                  <c:v>44130</c:v>
                </c:pt>
                <c:pt idx="18">
                  <c:v>44137</c:v>
                </c:pt>
                <c:pt idx="19">
                  <c:v>44144</c:v>
                </c:pt>
                <c:pt idx="20">
                  <c:v>44151</c:v>
                </c:pt>
                <c:pt idx="21">
                  <c:v>44158</c:v>
                </c:pt>
                <c:pt idx="22">
                  <c:v>44165</c:v>
                </c:pt>
                <c:pt idx="23">
                  <c:v>44172</c:v>
                </c:pt>
                <c:pt idx="24">
                  <c:v>44179</c:v>
                </c:pt>
                <c:pt idx="25">
                  <c:v>44186</c:v>
                </c:pt>
                <c:pt idx="26">
                  <c:v>44193</c:v>
                </c:pt>
                <c:pt idx="27">
                  <c:v>44200</c:v>
                </c:pt>
                <c:pt idx="28">
                  <c:v>44207</c:v>
                </c:pt>
                <c:pt idx="29">
                  <c:v>44214</c:v>
                </c:pt>
                <c:pt idx="30">
                  <c:v>44221</c:v>
                </c:pt>
                <c:pt idx="31">
                  <c:v>44228</c:v>
                </c:pt>
                <c:pt idx="32">
                  <c:v>44235</c:v>
                </c:pt>
                <c:pt idx="33">
                  <c:v>44242</c:v>
                </c:pt>
                <c:pt idx="34">
                  <c:v>44249</c:v>
                </c:pt>
                <c:pt idx="35">
                  <c:v>44256</c:v>
                </c:pt>
                <c:pt idx="36">
                  <c:v>44263</c:v>
                </c:pt>
                <c:pt idx="37">
                  <c:v>44270</c:v>
                </c:pt>
                <c:pt idx="38">
                  <c:v>44277</c:v>
                </c:pt>
                <c:pt idx="39">
                  <c:v>44284</c:v>
                </c:pt>
                <c:pt idx="40">
                  <c:v>44291</c:v>
                </c:pt>
                <c:pt idx="41">
                  <c:v>44298</c:v>
                </c:pt>
                <c:pt idx="42">
                  <c:v>44305</c:v>
                </c:pt>
                <c:pt idx="43">
                  <c:v>44312</c:v>
                </c:pt>
                <c:pt idx="44">
                  <c:v>44319</c:v>
                </c:pt>
                <c:pt idx="45">
                  <c:v>44326</c:v>
                </c:pt>
                <c:pt idx="46">
                  <c:v>44333</c:v>
                </c:pt>
                <c:pt idx="47">
                  <c:v>44340</c:v>
                </c:pt>
                <c:pt idx="48">
                  <c:v>44347</c:v>
                </c:pt>
                <c:pt idx="49">
                  <c:v>44354</c:v>
                </c:pt>
                <c:pt idx="50">
                  <c:v>44361</c:v>
                </c:pt>
                <c:pt idx="51">
                  <c:v>44368</c:v>
                </c:pt>
                <c:pt idx="52">
                  <c:v>44375</c:v>
                </c:pt>
                <c:pt idx="53">
                  <c:v>44382</c:v>
                </c:pt>
                <c:pt idx="54">
                  <c:v>44389</c:v>
                </c:pt>
                <c:pt idx="55">
                  <c:v>44396</c:v>
                </c:pt>
              </c:numCache>
            </c:numRef>
          </c:cat>
          <c:val>
            <c:numRef>
              <c:f>'loading plan 2019.2019'!$B$12:$BE$12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4-4ECF-99A2-10159A999B03}"/>
            </c:ext>
          </c:extLst>
        </c:ser>
        <c:ser>
          <c:idx val="1"/>
          <c:order val="1"/>
          <c:tx>
            <c:strRef>
              <c:f>'loading plan 2019.2019'!$A$13</c:f>
              <c:strCache>
                <c:ptCount val="1"/>
                <c:pt idx="0">
                  <c:v>Weekly Totals (Predicted)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'loading plan 2019.2019'!$B$11:$BE$11</c:f>
              <c:numCache>
                <c:formatCode>d\-mmm</c:formatCode>
                <c:ptCount val="56"/>
                <c:pt idx="0">
                  <c:v>44011</c:v>
                </c:pt>
                <c:pt idx="1">
                  <c:v>44018</c:v>
                </c:pt>
                <c:pt idx="2">
                  <c:v>44025</c:v>
                </c:pt>
                <c:pt idx="3">
                  <c:v>44032</c:v>
                </c:pt>
                <c:pt idx="4">
                  <c:v>44039</c:v>
                </c:pt>
                <c:pt idx="5">
                  <c:v>44046</c:v>
                </c:pt>
                <c:pt idx="6">
                  <c:v>44053</c:v>
                </c:pt>
                <c:pt idx="7">
                  <c:v>44060</c:v>
                </c:pt>
                <c:pt idx="8">
                  <c:v>44067</c:v>
                </c:pt>
                <c:pt idx="9">
                  <c:v>44074</c:v>
                </c:pt>
                <c:pt idx="10">
                  <c:v>44081</c:v>
                </c:pt>
                <c:pt idx="11">
                  <c:v>44088</c:v>
                </c:pt>
                <c:pt idx="12">
                  <c:v>44095</c:v>
                </c:pt>
                <c:pt idx="13">
                  <c:v>44102</c:v>
                </c:pt>
                <c:pt idx="14">
                  <c:v>44109</c:v>
                </c:pt>
                <c:pt idx="15">
                  <c:v>44116</c:v>
                </c:pt>
                <c:pt idx="16">
                  <c:v>44123</c:v>
                </c:pt>
                <c:pt idx="17">
                  <c:v>44130</c:v>
                </c:pt>
                <c:pt idx="18">
                  <c:v>44137</c:v>
                </c:pt>
                <c:pt idx="19">
                  <c:v>44144</c:v>
                </c:pt>
                <c:pt idx="20">
                  <c:v>44151</c:v>
                </c:pt>
                <c:pt idx="21">
                  <c:v>44158</c:v>
                </c:pt>
                <c:pt idx="22">
                  <c:v>44165</c:v>
                </c:pt>
                <c:pt idx="23">
                  <c:v>44172</c:v>
                </c:pt>
                <c:pt idx="24">
                  <c:v>44179</c:v>
                </c:pt>
                <c:pt idx="25">
                  <c:v>44186</c:v>
                </c:pt>
                <c:pt idx="26">
                  <c:v>44193</c:v>
                </c:pt>
                <c:pt idx="27">
                  <c:v>44200</c:v>
                </c:pt>
                <c:pt idx="28">
                  <c:v>44207</c:v>
                </c:pt>
                <c:pt idx="29">
                  <c:v>44214</c:v>
                </c:pt>
                <c:pt idx="30">
                  <c:v>44221</c:v>
                </c:pt>
                <c:pt idx="31">
                  <c:v>44228</c:v>
                </c:pt>
                <c:pt idx="32">
                  <c:v>44235</c:v>
                </c:pt>
                <c:pt idx="33">
                  <c:v>44242</c:v>
                </c:pt>
                <c:pt idx="34">
                  <c:v>44249</c:v>
                </c:pt>
                <c:pt idx="35">
                  <c:v>44256</c:v>
                </c:pt>
                <c:pt idx="36">
                  <c:v>44263</c:v>
                </c:pt>
                <c:pt idx="37">
                  <c:v>44270</c:v>
                </c:pt>
                <c:pt idx="38">
                  <c:v>44277</c:v>
                </c:pt>
                <c:pt idx="39">
                  <c:v>44284</c:v>
                </c:pt>
                <c:pt idx="40">
                  <c:v>44291</c:v>
                </c:pt>
                <c:pt idx="41">
                  <c:v>44298</c:v>
                </c:pt>
                <c:pt idx="42">
                  <c:v>44305</c:v>
                </c:pt>
                <c:pt idx="43">
                  <c:v>44312</c:v>
                </c:pt>
                <c:pt idx="44">
                  <c:v>44319</c:v>
                </c:pt>
                <c:pt idx="45">
                  <c:v>44326</c:v>
                </c:pt>
                <c:pt idx="46">
                  <c:v>44333</c:v>
                </c:pt>
                <c:pt idx="47">
                  <c:v>44340</c:v>
                </c:pt>
                <c:pt idx="48">
                  <c:v>44347</c:v>
                </c:pt>
                <c:pt idx="49">
                  <c:v>44354</c:v>
                </c:pt>
                <c:pt idx="50">
                  <c:v>44361</c:v>
                </c:pt>
                <c:pt idx="51">
                  <c:v>44368</c:v>
                </c:pt>
                <c:pt idx="52">
                  <c:v>44375</c:v>
                </c:pt>
                <c:pt idx="53">
                  <c:v>44382</c:v>
                </c:pt>
                <c:pt idx="54">
                  <c:v>44389</c:v>
                </c:pt>
                <c:pt idx="55">
                  <c:v>44396</c:v>
                </c:pt>
              </c:numCache>
            </c:numRef>
          </c:cat>
          <c:val>
            <c:numRef>
              <c:f>'loading plan 2019.2019'!$B$13:$BE$13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C4-4ECF-99A2-10159A999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24"/>
        <c:axId val="273044992"/>
        <c:axId val="273046528"/>
      </c:barChart>
      <c:lineChart>
        <c:grouping val="standard"/>
        <c:varyColors val="0"/>
        <c:ser>
          <c:idx val="2"/>
          <c:order val="2"/>
          <c:tx>
            <c:strRef>
              <c:f>'loading plan 2019.2019'!$A$19</c:f>
              <c:strCache>
                <c:ptCount val="1"/>
                <c:pt idx="0">
                  <c:v>Limit 40+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lgDash"/>
            </a:ln>
          </c:spPr>
          <c:marker>
            <c:symbol val="none"/>
          </c:marker>
          <c:cat>
            <c:numRef>
              <c:f>'loading plan 2019.2019'!$B$11:$BE$11</c:f>
              <c:numCache>
                <c:formatCode>d\-mmm</c:formatCode>
                <c:ptCount val="56"/>
                <c:pt idx="0">
                  <c:v>44011</c:v>
                </c:pt>
                <c:pt idx="1">
                  <c:v>44018</c:v>
                </c:pt>
                <c:pt idx="2">
                  <c:v>44025</c:v>
                </c:pt>
                <c:pt idx="3">
                  <c:v>44032</c:v>
                </c:pt>
                <c:pt idx="4">
                  <c:v>44039</c:v>
                </c:pt>
                <c:pt idx="5">
                  <c:v>44046</c:v>
                </c:pt>
                <c:pt idx="6">
                  <c:v>44053</c:v>
                </c:pt>
                <c:pt idx="7">
                  <c:v>44060</c:v>
                </c:pt>
                <c:pt idx="8">
                  <c:v>44067</c:v>
                </c:pt>
                <c:pt idx="9">
                  <c:v>44074</c:v>
                </c:pt>
                <c:pt idx="10">
                  <c:v>44081</c:v>
                </c:pt>
                <c:pt idx="11">
                  <c:v>44088</c:v>
                </c:pt>
                <c:pt idx="12">
                  <c:v>44095</c:v>
                </c:pt>
                <c:pt idx="13">
                  <c:v>44102</c:v>
                </c:pt>
                <c:pt idx="14">
                  <c:v>44109</c:v>
                </c:pt>
                <c:pt idx="15">
                  <c:v>44116</c:v>
                </c:pt>
                <c:pt idx="16">
                  <c:v>44123</c:v>
                </c:pt>
                <c:pt idx="17">
                  <c:v>44130</c:v>
                </c:pt>
                <c:pt idx="18">
                  <c:v>44137</c:v>
                </c:pt>
                <c:pt idx="19">
                  <c:v>44144</c:v>
                </c:pt>
                <c:pt idx="20">
                  <c:v>44151</c:v>
                </c:pt>
                <c:pt idx="21">
                  <c:v>44158</c:v>
                </c:pt>
                <c:pt idx="22">
                  <c:v>44165</c:v>
                </c:pt>
                <c:pt idx="23">
                  <c:v>44172</c:v>
                </c:pt>
                <c:pt idx="24">
                  <c:v>44179</c:v>
                </c:pt>
                <c:pt idx="25">
                  <c:v>44186</c:v>
                </c:pt>
                <c:pt idx="26">
                  <c:v>44193</c:v>
                </c:pt>
                <c:pt idx="27">
                  <c:v>44200</c:v>
                </c:pt>
                <c:pt idx="28">
                  <c:v>44207</c:v>
                </c:pt>
                <c:pt idx="29">
                  <c:v>44214</c:v>
                </c:pt>
                <c:pt idx="30">
                  <c:v>44221</c:v>
                </c:pt>
                <c:pt idx="31">
                  <c:v>44228</c:v>
                </c:pt>
                <c:pt idx="32">
                  <c:v>44235</c:v>
                </c:pt>
                <c:pt idx="33">
                  <c:v>44242</c:v>
                </c:pt>
                <c:pt idx="34">
                  <c:v>44249</c:v>
                </c:pt>
                <c:pt idx="35">
                  <c:v>44256</c:v>
                </c:pt>
                <c:pt idx="36">
                  <c:v>44263</c:v>
                </c:pt>
                <c:pt idx="37">
                  <c:v>44270</c:v>
                </c:pt>
                <c:pt idx="38">
                  <c:v>44277</c:v>
                </c:pt>
                <c:pt idx="39">
                  <c:v>44284</c:v>
                </c:pt>
                <c:pt idx="40">
                  <c:v>44291</c:v>
                </c:pt>
                <c:pt idx="41">
                  <c:v>44298</c:v>
                </c:pt>
                <c:pt idx="42">
                  <c:v>44305</c:v>
                </c:pt>
                <c:pt idx="43">
                  <c:v>44312</c:v>
                </c:pt>
                <c:pt idx="44">
                  <c:v>44319</c:v>
                </c:pt>
                <c:pt idx="45">
                  <c:v>44326</c:v>
                </c:pt>
                <c:pt idx="46">
                  <c:v>44333</c:v>
                </c:pt>
                <c:pt idx="47">
                  <c:v>44340</c:v>
                </c:pt>
                <c:pt idx="48">
                  <c:v>44347</c:v>
                </c:pt>
                <c:pt idx="49">
                  <c:v>44354</c:v>
                </c:pt>
                <c:pt idx="50">
                  <c:v>44361</c:v>
                </c:pt>
                <c:pt idx="51">
                  <c:v>44368</c:v>
                </c:pt>
                <c:pt idx="52">
                  <c:v>44375</c:v>
                </c:pt>
                <c:pt idx="53">
                  <c:v>44382</c:v>
                </c:pt>
                <c:pt idx="54">
                  <c:v>44389</c:v>
                </c:pt>
                <c:pt idx="55">
                  <c:v>44396</c:v>
                </c:pt>
              </c:numCache>
            </c:numRef>
          </c:cat>
          <c:val>
            <c:numRef>
              <c:f>'loading plan 2019.2019'!$B$19:$BE$19</c:f>
              <c:numCache>
                <c:formatCode>0</c:formatCode>
                <c:ptCount val="56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40</c:v>
                </c:pt>
                <c:pt idx="37">
                  <c:v>40</c:v>
                </c:pt>
                <c:pt idx="38">
                  <c:v>40</c:v>
                </c:pt>
                <c:pt idx="39">
                  <c:v>40</c:v>
                </c:pt>
                <c:pt idx="40">
                  <c:v>40</c:v>
                </c:pt>
                <c:pt idx="41">
                  <c:v>40</c:v>
                </c:pt>
                <c:pt idx="42">
                  <c:v>40</c:v>
                </c:pt>
                <c:pt idx="43">
                  <c:v>40</c:v>
                </c:pt>
                <c:pt idx="44">
                  <c:v>40</c:v>
                </c:pt>
                <c:pt idx="45">
                  <c:v>40</c:v>
                </c:pt>
                <c:pt idx="46">
                  <c:v>40</c:v>
                </c:pt>
                <c:pt idx="47">
                  <c:v>40</c:v>
                </c:pt>
                <c:pt idx="48">
                  <c:v>40</c:v>
                </c:pt>
                <c:pt idx="49">
                  <c:v>40</c:v>
                </c:pt>
                <c:pt idx="50">
                  <c:v>40</c:v>
                </c:pt>
                <c:pt idx="51">
                  <c:v>40</c:v>
                </c:pt>
                <c:pt idx="52">
                  <c:v>40</c:v>
                </c:pt>
                <c:pt idx="53">
                  <c:v>40</c:v>
                </c:pt>
                <c:pt idx="54">
                  <c:v>40</c:v>
                </c:pt>
                <c:pt idx="5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C4-4ECF-99A2-10159A999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044992"/>
        <c:axId val="273046528"/>
      </c:lineChart>
      <c:catAx>
        <c:axId val="2730449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/>
            </a:pPr>
            <a:endParaRPr lang="en-US"/>
          </a:p>
        </c:txPr>
        <c:crossAx val="273046528"/>
        <c:crosses val="autoZero"/>
        <c:auto val="0"/>
        <c:lblAlgn val="ctr"/>
        <c:lblOffset val="100"/>
        <c:noMultiLvlLbl val="0"/>
      </c:catAx>
      <c:valAx>
        <c:axId val="273046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73044992"/>
        <c:crosses val="autoZero"/>
        <c:crossBetween val="between"/>
        <c:majorUnit val="5"/>
        <c:minorUnit val="4"/>
      </c:valAx>
      <c:spPr>
        <a:solidFill>
          <a:schemeClr val="tx1"/>
        </a:solidFill>
      </c:spPr>
    </c:plotArea>
    <c:legend>
      <c:legendPos val="r"/>
      <c:layout>
        <c:manualLayout>
          <c:xMode val="edge"/>
          <c:yMode val="edge"/>
          <c:x val="0.94288320516805568"/>
          <c:y val="0.14034699508715259"/>
          <c:w val="5.5633573885687931E-2"/>
          <c:h val="0.81771689478477083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bg1"/>
                </a:solidFill>
              </a:defRPr>
            </a:pPr>
            <a:r>
              <a:rPr lang="en-US" sz="1400">
                <a:solidFill>
                  <a:schemeClr val="bg1"/>
                </a:solidFill>
              </a:rPr>
              <a:t>Actual Load Breakdown NAME</a:t>
            </a:r>
          </a:p>
        </c:rich>
      </c:tx>
      <c:layout>
        <c:manualLayout>
          <c:xMode val="edge"/>
          <c:yMode val="edge"/>
          <c:x val="4.7937323166532542E-2"/>
          <c:y val="4.97261797242481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2039859611858316E-2"/>
          <c:y val="4.1260517259088088E-2"/>
          <c:w val="0.91879773985048496"/>
          <c:h val="0.777989669800568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'loading plan 2019.2019'!$AP$22</c:f>
              <c:strCache>
                <c:ptCount val="1"/>
                <c:pt idx="0">
                  <c:v>L1 Total</c:v>
                </c:pt>
              </c:strCache>
            </c:strRef>
          </c:tx>
          <c:spPr>
            <a:solidFill>
              <a:srgbClr val="66FF3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'loading plan 2019.2019'!$AJ$23:$AJ$78</c:f>
              <c:numCache>
                <c:formatCode>[$-1409]d\ mmm\ yy</c:formatCode>
                <c:ptCount val="56"/>
                <c:pt idx="0">
                  <c:v>44011</c:v>
                </c:pt>
                <c:pt idx="1">
                  <c:v>44018</c:v>
                </c:pt>
                <c:pt idx="2">
                  <c:v>44025</c:v>
                </c:pt>
                <c:pt idx="3">
                  <c:v>44032</c:v>
                </c:pt>
                <c:pt idx="4">
                  <c:v>44039</c:v>
                </c:pt>
                <c:pt idx="5">
                  <c:v>44046</c:v>
                </c:pt>
                <c:pt idx="6">
                  <c:v>44053</c:v>
                </c:pt>
                <c:pt idx="7">
                  <c:v>44060</c:v>
                </c:pt>
                <c:pt idx="8">
                  <c:v>44067</c:v>
                </c:pt>
                <c:pt idx="9">
                  <c:v>44074</c:v>
                </c:pt>
                <c:pt idx="10">
                  <c:v>44081</c:v>
                </c:pt>
                <c:pt idx="11">
                  <c:v>44088</c:v>
                </c:pt>
                <c:pt idx="12">
                  <c:v>44095</c:v>
                </c:pt>
                <c:pt idx="13">
                  <c:v>44102</c:v>
                </c:pt>
                <c:pt idx="14">
                  <c:v>44109</c:v>
                </c:pt>
                <c:pt idx="15">
                  <c:v>44116</c:v>
                </c:pt>
                <c:pt idx="16">
                  <c:v>44123</c:v>
                </c:pt>
                <c:pt idx="17">
                  <c:v>44130</c:v>
                </c:pt>
                <c:pt idx="18">
                  <c:v>44137</c:v>
                </c:pt>
                <c:pt idx="19">
                  <c:v>44144</c:v>
                </c:pt>
                <c:pt idx="20">
                  <c:v>44151</c:v>
                </c:pt>
                <c:pt idx="21">
                  <c:v>44158</c:v>
                </c:pt>
                <c:pt idx="22">
                  <c:v>44165</c:v>
                </c:pt>
                <c:pt idx="23">
                  <c:v>44172</c:v>
                </c:pt>
                <c:pt idx="24">
                  <c:v>44179</c:v>
                </c:pt>
                <c:pt idx="25">
                  <c:v>44186</c:v>
                </c:pt>
                <c:pt idx="26">
                  <c:v>44193</c:v>
                </c:pt>
                <c:pt idx="27">
                  <c:v>44200</c:v>
                </c:pt>
                <c:pt idx="28">
                  <c:v>44207</c:v>
                </c:pt>
                <c:pt idx="29">
                  <c:v>44214</c:v>
                </c:pt>
                <c:pt idx="30">
                  <c:v>44221</c:v>
                </c:pt>
                <c:pt idx="31">
                  <c:v>44228</c:v>
                </c:pt>
                <c:pt idx="32">
                  <c:v>44235</c:v>
                </c:pt>
                <c:pt idx="33">
                  <c:v>44242</c:v>
                </c:pt>
                <c:pt idx="34">
                  <c:v>44249</c:v>
                </c:pt>
                <c:pt idx="35">
                  <c:v>44256</c:v>
                </c:pt>
                <c:pt idx="36">
                  <c:v>44263</c:v>
                </c:pt>
                <c:pt idx="37">
                  <c:v>44270</c:v>
                </c:pt>
                <c:pt idx="38">
                  <c:v>44277</c:v>
                </c:pt>
                <c:pt idx="39">
                  <c:v>44284</c:v>
                </c:pt>
                <c:pt idx="40">
                  <c:v>44291</c:v>
                </c:pt>
                <c:pt idx="41">
                  <c:v>44298</c:v>
                </c:pt>
                <c:pt idx="42">
                  <c:v>44305</c:v>
                </c:pt>
                <c:pt idx="43">
                  <c:v>44312</c:v>
                </c:pt>
                <c:pt idx="44">
                  <c:v>44319</c:v>
                </c:pt>
                <c:pt idx="45">
                  <c:v>44326</c:v>
                </c:pt>
                <c:pt idx="46">
                  <c:v>44333</c:v>
                </c:pt>
                <c:pt idx="47">
                  <c:v>44340</c:v>
                </c:pt>
                <c:pt idx="48">
                  <c:v>44347</c:v>
                </c:pt>
                <c:pt idx="49">
                  <c:v>44354</c:v>
                </c:pt>
                <c:pt idx="50">
                  <c:v>44361</c:v>
                </c:pt>
                <c:pt idx="51">
                  <c:v>44368</c:v>
                </c:pt>
                <c:pt idx="52">
                  <c:v>44375</c:v>
                </c:pt>
                <c:pt idx="53">
                  <c:v>44382</c:v>
                </c:pt>
                <c:pt idx="54">
                  <c:v>44389</c:v>
                </c:pt>
                <c:pt idx="55">
                  <c:v>44396</c:v>
                </c:pt>
              </c:numCache>
            </c:numRef>
          </c:cat>
          <c:val>
            <c:numRef>
              <c:f>'loading plan 2019.2019'!$AK$23:$AK$78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EE-4C92-B2EE-D9F72441C4D7}"/>
            </c:ext>
          </c:extLst>
        </c:ser>
        <c:ser>
          <c:idx val="1"/>
          <c:order val="1"/>
          <c:tx>
            <c:strRef>
              <c:f>'loading plan 2019.2019'!$AQ$22</c:f>
              <c:strCache>
                <c:ptCount val="1"/>
                <c:pt idx="0">
                  <c:v>L2 Total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'loading plan 2019.2019'!$AJ$23:$AJ$78</c:f>
              <c:numCache>
                <c:formatCode>[$-1409]d\ mmm\ yy</c:formatCode>
                <c:ptCount val="56"/>
                <c:pt idx="0">
                  <c:v>44011</c:v>
                </c:pt>
                <c:pt idx="1">
                  <c:v>44018</c:v>
                </c:pt>
                <c:pt idx="2">
                  <c:v>44025</c:v>
                </c:pt>
                <c:pt idx="3">
                  <c:v>44032</c:v>
                </c:pt>
                <c:pt idx="4">
                  <c:v>44039</c:v>
                </c:pt>
                <c:pt idx="5">
                  <c:v>44046</c:v>
                </c:pt>
                <c:pt idx="6">
                  <c:v>44053</c:v>
                </c:pt>
                <c:pt idx="7">
                  <c:v>44060</c:v>
                </c:pt>
                <c:pt idx="8">
                  <c:v>44067</c:v>
                </c:pt>
                <c:pt idx="9">
                  <c:v>44074</c:v>
                </c:pt>
                <c:pt idx="10">
                  <c:v>44081</c:v>
                </c:pt>
                <c:pt idx="11">
                  <c:v>44088</c:v>
                </c:pt>
                <c:pt idx="12">
                  <c:v>44095</c:v>
                </c:pt>
                <c:pt idx="13">
                  <c:v>44102</c:v>
                </c:pt>
                <c:pt idx="14">
                  <c:v>44109</c:v>
                </c:pt>
                <c:pt idx="15">
                  <c:v>44116</c:v>
                </c:pt>
                <c:pt idx="16">
                  <c:v>44123</c:v>
                </c:pt>
                <c:pt idx="17">
                  <c:v>44130</c:v>
                </c:pt>
                <c:pt idx="18">
                  <c:v>44137</c:v>
                </c:pt>
                <c:pt idx="19">
                  <c:v>44144</c:v>
                </c:pt>
                <c:pt idx="20">
                  <c:v>44151</c:v>
                </c:pt>
                <c:pt idx="21">
                  <c:v>44158</c:v>
                </c:pt>
                <c:pt idx="22">
                  <c:v>44165</c:v>
                </c:pt>
                <c:pt idx="23">
                  <c:v>44172</c:v>
                </c:pt>
                <c:pt idx="24">
                  <c:v>44179</c:v>
                </c:pt>
                <c:pt idx="25">
                  <c:v>44186</c:v>
                </c:pt>
                <c:pt idx="26">
                  <c:v>44193</c:v>
                </c:pt>
                <c:pt idx="27">
                  <c:v>44200</c:v>
                </c:pt>
                <c:pt idx="28">
                  <c:v>44207</c:v>
                </c:pt>
                <c:pt idx="29">
                  <c:v>44214</c:v>
                </c:pt>
                <c:pt idx="30">
                  <c:v>44221</c:v>
                </c:pt>
                <c:pt idx="31">
                  <c:v>44228</c:v>
                </c:pt>
                <c:pt idx="32">
                  <c:v>44235</c:v>
                </c:pt>
                <c:pt idx="33">
                  <c:v>44242</c:v>
                </c:pt>
                <c:pt idx="34">
                  <c:v>44249</c:v>
                </c:pt>
                <c:pt idx="35">
                  <c:v>44256</c:v>
                </c:pt>
                <c:pt idx="36">
                  <c:v>44263</c:v>
                </c:pt>
                <c:pt idx="37">
                  <c:v>44270</c:v>
                </c:pt>
                <c:pt idx="38">
                  <c:v>44277</c:v>
                </c:pt>
                <c:pt idx="39">
                  <c:v>44284</c:v>
                </c:pt>
                <c:pt idx="40">
                  <c:v>44291</c:v>
                </c:pt>
                <c:pt idx="41">
                  <c:v>44298</c:v>
                </c:pt>
                <c:pt idx="42">
                  <c:v>44305</c:v>
                </c:pt>
                <c:pt idx="43">
                  <c:v>44312</c:v>
                </c:pt>
                <c:pt idx="44">
                  <c:v>44319</c:v>
                </c:pt>
                <c:pt idx="45">
                  <c:v>44326</c:v>
                </c:pt>
                <c:pt idx="46">
                  <c:v>44333</c:v>
                </c:pt>
                <c:pt idx="47">
                  <c:v>44340</c:v>
                </c:pt>
                <c:pt idx="48">
                  <c:v>44347</c:v>
                </c:pt>
                <c:pt idx="49">
                  <c:v>44354</c:v>
                </c:pt>
                <c:pt idx="50">
                  <c:v>44361</c:v>
                </c:pt>
                <c:pt idx="51">
                  <c:v>44368</c:v>
                </c:pt>
                <c:pt idx="52">
                  <c:v>44375</c:v>
                </c:pt>
                <c:pt idx="53">
                  <c:v>44382</c:v>
                </c:pt>
                <c:pt idx="54">
                  <c:v>44389</c:v>
                </c:pt>
                <c:pt idx="55">
                  <c:v>44396</c:v>
                </c:pt>
              </c:numCache>
            </c:numRef>
          </c:cat>
          <c:val>
            <c:numRef>
              <c:f>'loading plan 2019.2019'!$AL$23:$AL$78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EE-4C92-B2EE-D9F72441C4D7}"/>
            </c:ext>
          </c:extLst>
        </c:ser>
        <c:ser>
          <c:idx val="2"/>
          <c:order val="2"/>
          <c:tx>
            <c:strRef>
              <c:f>'loading plan 2019.2019'!$AR$22</c:f>
              <c:strCache>
                <c:ptCount val="1"/>
                <c:pt idx="0">
                  <c:v>L3 Total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'loading plan 2019.2019'!$AJ$23:$AJ$78</c:f>
              <c:numCache>
                <c:formatCode>[$-1409]d\ mmm\ yy</c:formatCode>
                <c:ptCount val="56"/>
                <c:pt idx="0">
                  <c:v>44011</c:v>
                </c:pt>
                <c:pt idx="1">
                  <c:v>44018</c:v>
                </c:pt>
                <c:pt idx="2">
                  <c:v>44025</c:v>
                </c:pt>
                <c:pt idx="3">
                  <c:v>44032</c:v>
                </c:pt>
                <c:pt idx="4">
                  <c:v>44039</c:v>
                </c:pt>
                <c:pt idx="5">
                  <c:v>44046</c:v>
                </c:pt>
                <c:pt idx="6">
                  <c:v>44053</c:v>
                </c:pt>
                <c:pt idx="7">
                  <c:v>44060</c:v>
                </c:pt>
                <c:pt idx="8">
                  <c:v>44067</c:v>
                </c:pt>
                <c:pt idx="9">
                  <c:v>44074</c:v>
                </c:pt>
                <c:pt idx="10">
                  <c:v>44081</c:v>
                </c:pt>
                <c:pt idx="11">
                  <c:v>44088</c:v>
                </c:pt>
                <c:pt idx="12">
                  <c:v>44095</c:v>
                </c:pt>
                <c:pt idx="13">
                  <c:v>44102</c:v>
                </c:pt>
                <c:pt idx="14">
                  <c:v>44109</c:v>
                </c:pt>
                <c:pt idx="15">
                  <c:v>44116</c:v>
                </c:pt>
                <c:pt idx="16">
                  <c:v>44123</c:v>
                </c:pt>
                <c:pt idx="17">
                  <c:v>44130</c:v>
                </c:pt>
                <c:pt idx="18">
                  <c:v>44137</c:v>
                </c:pt>
                <c:pt idx="19">
                  <c:v>44144</c:v>
                </c:pt>
                <c:pt idx="20">
                  <c:v>44151</c:v>
                </c:pt>
                <c:pt idx="21">
                  <c:v>44158</c:v>
                </c:pt>
                <c:pt idx="22">
                  <c:v>44165</c:v>
                </c:pt>
                <c:pt idx="23">
                  <c:v>44172</c:v>
                </c:pt>
                <c:pt idx="24">
                  <c:v>44179</c:v>
                </c:pt>
                <c:pt idx="25">
                  <c:v>44186</c:v>
                </c:pt>
                <c:pt idx="26">
                  <c:v>44193</c:v>
                </c:pt>
                <c:pt idx="27">
                  <c:v>44200</c:v>
                </c:pt>
                <c:pt idx="28">
                  <c:v>44207</c:v>
                </c:pt>
                <c:pt idx="29">
                  <c:v>44214</c:v>
                </c:pt>
                <c:pt idx="30">
                  <c:v>44221</c:v>
                </c:pt>
                <c:pt idx="31">
                  <c:v>44228</c:v>
                </c:pt>
                <c:pt idx="32">
                  <c:v>44235</c:v>
                </c:pt>
                <c:pt idx="33">
                  <c:v>44242</c:v>
                </c:pt>
                <c:pt idx="34">
                  <c:v>44249</c:v>
                </c:pt>
                <c:pt idx="35">
                  <c:v>44256</c:v>
                </c:pt>
                <c:pt idx="36">
                  <c:v>44263</c:v>
                </c:pt>
                <c:pt idx="37">
                  <c:v>44270</c:v>
                </c:pt>
                <c:pt idx="38">
                  <c:v>44277</c:v>
                </c:pt>
                <c:pt idx="39">
                  <c:v>44284</c:v>
                </c:pt>
                <c:pt idx="40">
                  <c:v>44291</c:v>
                </c:pt>
                <c:pt idx="41">
                  <c:v>44298</c:v>
                </c:pt>
                <c:pt idx="42">
                  <c:v>44305</c:v>
                </c:pt>
                <c:pt idx="43">
                  <c:v>44312</c:v>
                </c:pt>
                <c:pt idx="44">
                  <c:v>44319</c:v>
                </c:pt>
                <c:pt idx="45">
                  <c:v>44326</c:v>
                </c:pt>
                <c:pt idx="46">
                  <c:v>44333</c:v>
                </c:pt>
                <c:pt idx="47">
                  <c:v>44340</c:v>
                </c:pt>
                <c:pt idx="48">
                  <c:v>44347</c:v>
                </c:pt>
                <c:pt idx="49">
                  <c:v>44354</c:v>
                </c:pt>
                <c:pt idx="50">
                  <c:v>44361</c:v>
                </c:pt>
                <c:pt idx="51">
                  <c:v>44368</c:v>
                </c:pt>
                <c:pt idx="52">
                  <c:v>44375</c:v>
                </c:pt>
                <c:pt idx="53">
                  <c:v>44382</c:v>
                </c:pt>
                <c:pt idx="54">
                  <c:v>44389</c:v>
                </c:pt>
                <c:pt idx="55">
                  <c:v>44396</c:v>
                </c:pt>
              </c:numCache>
            </c:numRef>
          </c:cat>
          <c:val>
            <c:numRef>
              <c:f>'loading plan 2019.2019'!$AM$23:$AM$78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EE-4C92-B2EE-D9F72441C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overlap val="100"/>
        <c:axId val="273082240"/>
        <c:axId val="273083776"/>
      </c:barChart>
      <c:catAx>
        <c:axId val="273082240"/>
        <c:scaling>
          <c:orientation val="minMax"/>
        </c:scaling>
        <c:delete val="0"/>
        <c:axPos val="b"/>
        <c:numFmt formatCode="[$-1409]d\ mmm\ yy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>
                <a:solidFill>
                  <a:schemeClr val="bg1"/>
                </a:solidFill>
              </a:defRPr>
            </a:pPr>
            <a:endParaRPr lang="en-US"/>
          </a:p>
        </c:txPr>
        <c:crossAx val="273083776"/>
        <c:crosses val="autoZero"/>
        <c:auto val="0"/>
        <c:lblAlgn val="ctr"/>
        <c:lblOffset val="100"/>
        <c:noMultiLvlLbl val="1"/>
      </c:catAx>
      <c:valAx>
        <c:axId val="273083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273082240"/>
        <c:crosses val="autoZero"/>
        <c:crossBetween val="between"/>
      </c:valAx>
      <c:spPr>
        <a:solidFill>
          <a:schemeClr val="tx1"/>
        </a:solidFill>
      </c:spPr>
    </c:plotArea>
    <c:legend>
      <c:legendPos val="r"/>
      <c:overlay val="0"/>
      <c:txPr>
        <a:bodyPr/>
        <a:lstStyle/>
        <a:p>
          <a:pPr>
            <a:defRPr>
              <a:solidFill>
                <a:schemeClr val="bg1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1"/>
    </a:solidFill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bg1"/>
                </a:solidFill>
              </a:defRPr>
            </a:pPr>
            <a:r>
              <a:rPr lang="en-US" sz="1400">
                <a:solidFill>
                  <a:schemeClr val="bg1"/>
                </a:solidFill>
              </a:rPr>
              <a:t>Predicted load breakdown</a:t>
            </a:r>
            <a:r>
              <a:rPr lang="en-US" sz="1400" baseline="0">
                <a:solidFill>
                  <a:schemeClr val="bg1"/>
                </a:solidFill>
              </a:rPr>
              <a:t> NAME</a:t>
            </a:r>
            <a:endParaRPr lang="en-US" sz="1400">
              <a:solidFill>
                <a:schemeClr val="bg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7446947924213929E-2"/>
          <c:y val="0.15460220638353764"/>
          <c:w val="0.90993051955932447"/>
          <c:h val="0.688819898417944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'loading plan 2019.2019'!$AP$22</c:f>
              <c:strCache>
                <c:ptCount val="1"/>
                <c:pt idx="0">
                  <c:v>L1 Total</c:v>
                </c:pt>
              </c:strCache>
            </c:strRef>
          </c:tx>
          <c:spPr>
            <a:solidFill>
              <a:srgbClr val="00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'loading plan 2019.2019'!$AO$23:$AO$78</c:f>
              <c:numCache>
                <c:formatCode>[$-1409]d\ mmm\ yy</c:formatCode>
                <c:ptCount val="56"/>
                <c:pt idx="0">
                  <c:v>44011</c:v>
                </c:pt>
                <c:pt idx="1">
                  <c:v>44018</c:v>
                </c:pt>
                <c:pt idx="2">
                  <c:v>44025</c:v>
                </c:pt>
                <c:pt idx="3">
                  <c:v>44032</c:v>
                </c:pt>
                <c:pt idx="4">
                  <c:v>44039</c:v>
                </c:pt>
                <c:pt idx="5">
                  <c:v>44046</c:v>
                </c:pt>
                <c:pt idx="6">
                  <c:v>44053</c:v>
                </c:pt>
                <c:pt idx="7">
                  <c:v>44060</c:v>
                </c:pt>
                <c:pt idx="8">
                  <c:v>44067</c:v>
                </c:pt>
                <c:pt idx="9">
                  <c:v>44074</c:v>
                </c:pt>
                <c:pt idx="10">
                  <c:v>44081</c:v>
                </c:pt>
                <c:pt idx="11">
                  <c:v>44088</c:v>
                </c:pt>
                <c:pt idx="12">
                  <c:v>44095</c:v>
                </c:pt>
                <c:pt idx="13">
                  <c:v>44102</c:v>
                </c:pt>
                <c:pt idx="14">
                  <c:v>44109</c:v>
                </c:pt>
                <c:pt idx="15">
                  <c:v>44116</c:v>
                </c:pt>
                <c:pt idx="16">
                  <c:v>44123</c:v>
                </c:pt>
                <c:pt idx="17">
                  <c:v>44130</c:v>
                </c:pt>
                <c:pt idx="18">
                  <c:v>44137</c:v>
                </c:pt>
                <c:pt idx="19">
                  <c:v>44144</c:v>
                </c:pt>
                <c:pt idx="20">
                  <c:v>44151</c:v>
                </c:pt>
                <c:pt idx="21">
                  <c:v>44158</c:v>
                </c:pt>
                <c:pt idx="22">
                  <c:v>44165</c:v>
                </c:pt>
                <c:pt idx="23">
                  <c:v>44172</c:v>
                </c:pt>
                <c:pt idx="24">
                  <c:v>44179</c:v>
                </c:pt>
                <c:pt idx="25">
                  <c:v>44186</c:v>
                </c:pt>
                <c:pt idx="26">
                  <c:v>44193</c:v>
                </c:pt>
                <c:pt idx="27">
                  <c:v>44200</c:v>
                </c:pt>
                <c:pt idx="28">
                  <c:v>44207</c:v>
                </c:pt>
                <c:pt idx="29">
                  <c:v>44214</c:v>
                </c:pt>
                <c:pt idx="30">
                  <c:v>44221</c:v>
                </c:pt>
                <c:pt idx="31">
                  <c:v>44228</c:v>
                </c:pt>
                <c:pt idx="32">
                  <c:v>44235</c:v>
                </c:pt>
                <c:pt idx="33">
                  <c:v>44242</c:v>
                </c:pt>
                <c:pt idx="34">
                  <c:v>44249</c:v>
                </c:pt>
                <c:pt idx="35">
                  <c:v>44256</c:v>
                </c:pt>
                <c:pt idx="36">
                  <c:v>44263</c:v>
                </c:pt>
                <c:pt idx="37">
                  <c:v>44270</c:v>
                </c:pt>
                <c:pt idx="38">
                  <c:v>44277</c:v>
                </c:pt>
                <c:pt idx="39">
                  <c:v>44284</c:v>
                </c:pt>
                <c:pt idx="40">
                  <c:v>44291</c:v>
                </c:pt>
                <c:pt idx="41">
                  <c:v>44298</c:v>
                </c:pt>
                <c:pt idx="42">
                  <c:v>44305</c:v>
                </c:pt>
                <c:pt idx="43">
                  <c:v>44312</c:v>
                </c:pt>
                <c:pt idx="44">
                  <c:v>44319</c:v>
                </c:pt>
                <c:pt idx="45">
                  <c:v>44326</c:v>
                </c:pt>
                <c:pt idx="46">
                  <c:v>44333</c:v>
                </c:pt>
                <c:pt idx="47">
                  <c:v>44340</c:v>
                </c:pt>
                <c:pt idx="48">
                  <c:v>44347</c:v>
                </c:pt>
                <c:pt idx="49">
                  <c:v>44354</c:v>
                </c:pt>
                <c:pt idx="50">
                  <c:v>44361</c:v>
                </c:pt>
                <c:pt idx="51">
                  <c:v>44368</c:v>
                </c:pt>
                <c:pt idx="52">
                  <c:v>44375</c:v>
                </c:pt>
                <c:pt idx="53">
                  <c:v>44382</c:v>
                </c:pt>
                <c:pt idx="54">
                  <c:v>44389</c:v>
                </c:pt>
                <c:pt idx="55">
                  <c:v>44396</c:v>
                </c:pt>
              </c:numCache>
            </c:numRef>
          </c:cat>
          <c:val>
            <c:numRef>
              <c:f>'loading plan 2019.2019'!$AP$23:$AP$78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3-4B52-9647-54BA46084125}"/>
            </c:ext>
          </c:extLst>
        </c:ser>
        <c:ser>
          <c:idx val="1"/>
          <c:order val="1"/>
          <c:tx>
            <c:strRef>
              <c:f>'loading plan 2019.2019'!$AQ$22</c:f>
              <c:strCache>
                <c:ptCount val="1"/>
                <c:pt idx="0">
                  <c:v>L2 Total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'loading plan 2019.2019'!$AO$23:$AO$78</c:f>
              <c:numCache>
                <c:formatCode>[$-1409]d\ mmm\ yy</c:formatCode>
                <c:ptCount val="56"/>
                <c:pt idx="0">
                  <c:v>44011</c:v>
                </c:pt>
                <c:pt idx="1">
                  <c:v>44018</c:v>
                </c:pt>
                <c:pt idx="2">
                  <c:v>44025</c:v>
                </c:pt>
                <c:pt idx="3">
                  <c:v>44032</c:v>
                </c:pt>
                <c:pt idx="4">
                  <c:v>44039</c:v>
                </c:pt>
                <c:pt idx="5">
                  <c:v>44046</c:v>
                </c:pt>
                <c:pt idx="6">
                  <c:v>44053</c:v>
                </c:pt>
                <c:pt idx="7">
                  <c:v>44060</c:v>
                </c:pt>
                <c:pt idx="8">
                  <c:v>44067</c:v>
                </c:pt>
                <c:pt idx="9">
                  <c:v>44074</c:v>
                </c:pt>
                <c:pt idx="10">
                  <c:v>44081</c:v>
                </c:pt>
                <c:pt idx="11">
                  <c:v>44088</c:v>
                </c:pt>
                <c:pt idx="12">
                  <c:v>44095</c:v>
                </c:pt>
                <c:pt idx="13">
                  <c:v>44102</c:v>
                </c:pt>
                <c:pt idx="14">
                  <c:v>44109</c:v>
                </c:pt>
                <c:pt idx="15">
                  <c:v>44116</c:v>
                </c:pt>
                <c:pt idx="16">
                  <c:v>44123</c:v>
                </c:pt>
                <c:pt idx="17">
                  <c:v>44130</c:v>
                </c:pt>
                <c:pt idx="18">
                  <c:v>44137</c:v>
                </c:pt>
                <c:pt idx="19">
                  <c:v>44144</c:v>
                </c:pt>
                <c:pt idx="20">
                  <c:v>44151</c:v>
                </c:pt>
                <c:pt idx="21">
                  <c:v>44158</c:v>
                </c:pt>
                <c:pt idx="22">
                  <c:v>44165</c:v>
                </c:pt>
                <c:pt idx="23">
                  <c:v>44172</c:v>
                </c:pt>
                <c:pt idx="24">
                  <c:v>44179</c:v>
                </c:pt>
                <c:pt idx="25">
                  <c:v>44186</c:v>
                </c:pt>
                <c:pt idx="26">
                  <c:v>44193</c:v>
                </c:pt>
                <c:pt idx="27">
                  <c:v>44200</c:v>
                </c:pt>
                <c:pt idx="28">
                  <c:v>44207</c:v>
                </c:pt>
                <c:pt idx="29">
                  <c:v>44214</c:v>
                </c:pt>
                <c:pt idx="30">
                  <c:v>44221</c:v>
                </c:pt>
                <c:pt idx="31">
                  <c:v>44228</c:v>
                </c:pt>
                <c:pt idx="32">
                  <c:v>44235</c:v>
                </c:pt>
                <c:pt idx="33">
                  <c:v>44242</c:v>
                </c:pt>
                <c:pt idx="34">
                  <c:v>44249</c:v>
                </c:pt>
                <c:pt idx="35">
                  <c:v>44256</c:v>
                </c:pt>
                <c:pt idx="36">
                  <c:v>44263</c:v>
                </c:pt>
                <c:pt idx="37">
                  <c:v>44270</c:v>
                </c:pt>
                <c:pt idx="38">
                  <c:v>44277</c:v>
                </c:pt>
                <c:pt idx="39">
                  <c:v>44284</c:v>
                </c:pt>
                <c:pt idx="40">
                  <c:v>44291</c:v>
                </c:pt>
                <c:pt idx="41">
                  <c:v>44298</c:v>
                </c:pt>
                <c:pt idx="42">
                  <c:v>44305</c:v>
                </c:pt>
                <c:pt idx="43">
                  <c:v>44312</c:v>
                </c:pt>
                <c:pt idx="44">
                  <c:v>44319</c:v>
                </c:pt>
                <c:pt idx="45">
                  <c:v>44326</c:v>
                </c:pt>
                <c:pt idx="46">
                  <c:v>44333</c:v>
                </c:pt>
                <c:pt idx="47">
                  <c:v>44340</c:v>
                </c:pt>
                <c:pt idx="48">
                  <c:v>44347</c:v>
                </c:pt>
                <c:pt idx="49">
                  <c:v>44354</c:v>
                </c:pt>
                <c:pt idx="50">
                  <c:v>44361</c:v>
                </c:pt>
                <c:pt idx="51">
                  <c:v>44368</c:v>
                </c:pt>
                <c:pt idx="52">
                  <c:v>44375</c:v>
                </c:pt>
                <c:pt idx="53">
                  <c:v>44382</c:v>
                </c:pt>
                <c:pt idx="54">
                  <c:v>44389</c:v>
                </c:pt>
                <c:pt idx="55">
                  <c:v>44396</c:v>
                </c:pt>
              </c:numCache>
            </c:numRef>
          </c:cat>
          <c:val>
            <c:numRef>
              <c:f>'loading plan 2019.2019'!$AQ$23:$AQ$78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03-4B52-9647-54BA46084125}"/>
            </c:ext>
          </c:extLst>
        </c:ser>
        <c:ser>
          <c:idx val="2"/>
          <c:order val="2"/>
          <c:tx>
            <c:strRef>
              <c:f>'loading plan 2019.2019'!$AR$22</c:f>
              <c:strCache>
                <c:ptCount val="1"/>
                <c:pt idx="0">
                  <c:v>L3 Total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'loading plan 2019.2019'!$AO$23:$AO$78</c:f>
              <c:numCache>
                <c:formatCode>[$-1409]d\ mmm\ yy</c:formatCode>
                <c:ptCount val="56"/>
                <c:pt idx="0">
                  <c:v>44011</c:v>
                </c:pt>
                <c:pt idx="1">
                  <c:v>44018</c:v>
                </c:pt>
                <c:pt idx="2">
                  <c:v>44025</c:v>
                </c:pt>
                <c:pt idx="3">
                  <c:v>44032</c:v>
                </c:pt>
                <c:pt idx="4">
                  <c:v>44039</c:v>
                </c:pt>
                <c:pt idx="5">
                  <c:v>44046</c:v>
                </c:pt>
                <c:pt idx="6">
                  <c:v>44053</c:v>
                </c:pt>
                <c:pt idx="7">
                  <c:v>44060</c:v>
                </c:pt>
                <c:pt idx="8">
                  <c:v>44067</c:v>
                </c:pt>
                <c:pt idx="9">
                  <c:v>44074</c:v>
                </c:pt>
                <c:pt idx="10">
                  <c:v>44081</c:v>
                </c:pt>
                <c:pt idx="11">
                  <c:v>44088</c:v>
                </c:pt>
                <c:pt idx="12">
                  <c:v>44095</c:v>
                </c:pt>
                <c:pt idx="13">
                  <c:v>44102</c:v>
                </c:pt>
                <c:pt idx="14">
                  <c:v>44109</c:v>
                </c:pt>
                <c:pt idx="15">
                  <c:v>44116</c:v>
                </c:pt>
                <c:pt idx="16">
                  <c:v>44123</c:v>
                </c:pt>
                <c:pt idx="17">
                  <c:v>44130</c:v>
                </c:pt>
                <c:pt idx="18">
                  <c:v>44137</c:v>
                </c:pt>
                <c:pt idx="19">
                  <c:v>44144</c:v>
                </c:pt>
                <c:pt idx="20">
                  <c:v>44151</c:v>
                </c:pt>
                <c:pt idx="21">
                  <c:v>44158</c:v>
                </c:pt>
                <c:pt idx="22">
                  <c:v>44165</c:v>
                </c:pt>
                <c:pt idx="23">
                  <c:v>44172</c:v>
                </c:pt>
                <c:pt idx="24">
                  <c:v>44179</c:v>
                </c:pt>
                <c:pt idx="25">
                  <c:v>44186</c:v>
                </c:pt>
                <c:pt idx="26">
                  <c:v>44193</c:v>
                </c:pt>
                <c:pt idx="27">
                  <c:v>44200</c:v>
                </c:pt>
                <c:pt idx="28">
                  <c:v>44207</c:v>
                </c:pt>
                <c:pt idx="29">
                  <c:v>44214</c:v>
                </c:pt>
                <c:pt idx="30">
                  <c:v>44221</c:v>
                </c:pt>
                <c:pt idx="31">
                  <c:v>44228</c:v>
                </c:pt>
                <c:pt idx="32">
                  <c:v>44235</c:v>
                </c:pt>
                <c:pt idx="33">
                  <c:v>44242</c:v>
                </c:pt>
                <c:pt idx="34">
                  <c:v>44249</c:v>
                </c:pt>
                <c:pt idx="35">
                  <c:v>44256</c:v>
                </c:pt>
                <c:pt idx="36">
                  <c:v>44263</c:v>
                </c:pt>
                <c:pt idx="37">
                  <c:v>44270</c:v>
                </c:pt>
                <c:pt idx="38">
                  <c:v>44277</c:v>
                </c:pt>
                <c:pt idx="39">
                  <c:v>44284</c:v>
                </c:pt>
                <c:pt idx="40">
                  <c:v>44291</c:v>
                </c:pt>
                <c:pt idx="41">
                  <c:v>44298</c:v>
                </c:pt>
                <c:pt idx="42">
                  <c:v>44305</c:v>
                </c:pt>
                <c:pt idx="43">
                  <c:v>44312</c:v>
                </c:pt>
                <c:pt idx="44">
                  <c:v>44319</c:v>
                </c:pt>
                <c:pt idx="45">
                  <c:v>44326</c:v>
                </c:pt>
                <c:pt idx="46">
                  <c:v>44333</c:v>
                </c:pt>
                <c:pt idx="47">
                  <c:v>44340</c:v>
                </c:pt>
                <c:pt idx="48">
                  <c:v>44347</c:v>
                </c:pt>
                <c:pt idx="49">
                  <c:v>44354</c:v>
                </c:pt>
                <c:pt idx="50">
                  <c:v>44361</c:v>
                </c:pt>
                <c:pt idx="51">
                  <c:v>44368</c:v>
                </c:pt>
                <c:pt idx="52">
                  <c:v>44375</c:v>
                </c:pt>
                <c:pt idx="53">
                  <c:v>44382</c:v>
                </c:pt>
                <c:pt idx="54">
                  <c:v>44389</c:v>
                </c:pt>
                <c:pt idx="55">
                  <c:v>44396</c:v>
                </c:pt>
              </c:numCache>
            </c:numRef>
          </c:cat>
          <c:val>
            <c:numRef>
              <c:f>'loading plan 2019.2019'!$AR$23:$AR$78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03-4B52-9647-54BA46084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overlap val="100"/>
        <c:axId val="278743296"/>
        <c:axId val="278749184"/>
      </c:barChart>
      <c:catAx>
        <c:axId val="278743296"/>
        <c:scaling>
          <c:orientation val="minMax"/>
        </c:scaling>
        <c:delete val="0"/>
        <c:axPos val="b"/>
        <c:numFmt formatCode="[$-1409]d\ mmm\ yy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>
                <a:solidFill>
                  <a:schemeClr val="bg1"/>
                </a:solidFill>
              </a:defRPr>
            </a:pPr>
            <a:endParaRPr lang="en-US"/>
          </a:p>
        </c:txPr>
        <c:crossAx val="278749184"/>
        <c:crosses val="autoZero"/>
        <c:auto val="0"/>
        <c:lblAlgn val="ctr"/>
        <c:lblOffset val="100"/>
        <c:noMultiLvlLbl val="1"/>
      </c:catAx>
      <c:valAx>
        <c:axId val="2787491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278743296"/>
        <c:crosses val="autoZero"/>
        <c:crossBetween val="between"/>
      </c:valAx>
      <c:spPr>
        <a:solidFill>
          <a:schemeClr val="tx1"/>
        </a:solidFill>
      </c:spPr>
    </c:plotArea>
    <c:legend>
      <c:legendPos val="r"/>
      <c:overlay val="0"/>
      <c:txPr>
        <a:bodyPr/>
        <a:lstStyle/>
        <a:p>
          <a:pPr>
            <a:defRPr>
              <a:solidFill>
                <a:schemeClr val="bg1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1"/>
    </a:solidFill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>
                <a:solidFill>
                  <a:schemeClr val="bg1"/>
                </a:solidFill>
              </a:rPr>
              <a:t>Weekly % Change (Actual) NAME</a:t>
            </a:r>
          </a:p>
        </c:rich>
      </c:tx>
      <c:layout>
        <c:manualLayout>
          <c:xMode val="edge"/>
          <c:yMode val="edge"/>
          <c:x val="5.28383346720223E-2"/>
          <c:y val="4.38522421146009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5990621927392795E-2"/>
          <c:y val="2.4374863779478277E-2"/>
          <c:w val="0.9564183786294882"/>
          <c:h val="0.82241568409811605"/>
        </c:manualLayout>
      </c:layout>
      <c:lineChart>
        <c:grouping val="standard"/>
        <c:varyColors val="0"/>
        <c:ser>
          <c:idx val="0"/>
          <c:order val="0"/>
          <c:tx>
            <c:strRef>
              <c:f>'loading plan 2019.2019'!$A$15</c:f>
              <c:strCache>
                <c:ptCount val="1"/>
                <c:pt idx="0">
                  <c:v>Weekly Percent Change (Actual)</c:v>
                </c:pt>
              </c:strCache>
            </c:strRef>
          </c:tx>
          <c:cat>
            <c:numRef>
              <c:f>'loading plan 2019.2019'!$B$11:$BE$11</c:f>
              <c:numCache>
                <c:formatCode>d\-mmm</c:formatCode>
                <c:ptCount val="56"/>
                <c:pt idx="0">
                  <c:v>44011</c:v>
                </c:pt>
                <c:pt idx="1">
                  <c:v>44018</c:v>
                </c:pt>
                <c:pt idx="2">
                  <c:v>44025</c:v>
                </c:pt>
                <c:pt idx="3">
                  <c:v>44032</c:v>
                </c:pt>
                <c:pt idx="4">
                  <c:v>44039</c:v>
                </c:pt>
                <c:pt idx="5">
                  <c:v>44046</c:v>
                </c:pt>
                <c:pt idx="6">
                  <c:v>44053</c:v>
                </c:pt>
                <c:pt idx="7">
                  <c:v>44060</c:v>
                </c:pt>
                <c:pt idx="8">
                  <c:v>44067</c:v>
                </c:pt>
                <c:pt idx="9">
                  <c:v>44074</c:v>
                </c:pt>
                <c:pt idx="10">
                  <c:v>44081</c:v>
                </c:pt>
                <c:pt idx="11">
                  <c:v>44088</c:v>
                </c:pt>
                <c:pt idx="12">
                  <c:v>44095</c:v>
                </c:pt>
                <c:pt idx="13">
                  <c:v>44102</c:v>
                </c:pt>
                <c:pt idx="14">
                  <c:v>44109</c:v>
                </c:pt>
                <c:pt idx="15">
                  <c:v>44116</c:v>
                </c:pt>
                <c:pt idx="16">
                  <c:v>44123</c:v>
                </c:pt>
                <c:pt idx="17">
                  <c:v>44130</c:v>
                </c:pt>
                <c:pt idx="18">
                  <c:v>44137</c:v>
                </c:pt>
                <c:pt idx="19">
                  <c:v>44144</c:v>
                </c:pt>
                <c:pt idx="20">
                  <c:v>44151</c:v>
                </c:pt>
                <c:pt idx="21">
                  <c:v>44158</c:v>
                </c:pt>
                <c:pt idx="22">
                  <c:v>44165</c:v>
                </c:pt>
                <c:pt idx="23">
                  <c:v>44172</c:v>
                </c:pt>
                <c:pt idx="24">
                  <c:v>44179</c:v>
                </c:pt>
                <c:pt idx="25">
                  <c:v>44186</c:v>
                </c:pt>
                <c:pt idx="26">
                  <c:v>44193</c:v>
                </c:pt>
                <c:pt idx="27">
                  <c:v>44200</c:v>
                </c:pt>
                <c:pt idx="28">
                  <c:v>44207</c:v>
                </c:pt>
                <c:pt idx="29">
                  <c:v>44214</c:v>
                </c:pt>
                <c:pt idx="30">
                  <c:v>44221</c:v>
                </c:pt>
                <c:pt idx="31">
                  <c:v>44228</c:v>
                </c:pt>
                <c:pt idx="32">
                  <c:v>44235</c:v>
                </c:pt>
                <c:pt idx="33">
                  <c:v>44242</c:v>
                </c:pt>
                <c:pt idx="34">
                  <c:v>44249</c:v>
                </c:pt>
                <c:pt idx="35">
                  <c:v>44256</c:v>
                </c:pt>
                <c:pt idx="36">
                  <c:v>44263</c:v>
                </c:pt>
                <c:pt idx="37">
                  <c:v>44270</c:v>
                </c:pt>
                <c:pt idx="38">
                  <c:v>44277</c:v>
                </c:pt>
                <c:pt idx="39">
                  <c:v>44284</c:v>
                </c:pt>
                <c:pt idx="40">
                  <c:v>44291</c:v>
                </c:pt>
                <c:pt idx="41">
                  <c:v>44298</c:v>
                </c:pt>
                <c:pt idx="42">
                  <c:v>44305</c:v>
                </c:pt>
                <c:pt idx="43">
                  <c:v>44312</c:v>
                </c:pt>
                <c:pt idx="44">
                  <c:v>44319</c:v>
                </c:pt>
                <c:pt idx="45">
                  <c:v>44326</c:v>
                </c:pt>
                <c:pt idx="46">
                  <c:v>44333</c:v>
                </c:pt>
                <c:pt idx="47">
                  <c:v>44340</c:v>
                </c:pt>
                <c:pt idx="48">
                  <c:v>44347</c:v>
                </c:pt>
                <c:pt idx="49">
                  <c:v>44354</c:v>
                </c:pt>
                <c:pt idx="50">
                  <c:v>44361</c:v>
                </c:pt>
                <c:pt idx="51">
                  <c:v>44368</c:v>
                </c:pt>
                <c:pt idx="52">
                  <c:v>44375</c:v>
                </c:pt>
                <c:pt idx="53">
                  <c:v>44382</c:v>
                </c:pt>
                <c:pt idx="54">
                  <c:v>44389</c:v>
                </c:pt>
                <c:pt idx="55">
                  <c:v>44396</c:v>
                </c:pt>
              </c:numCache>
            </c:numRef>
          </c:cat>
          <c:val>
            <c:numRef>
              <c:f>'loading plan 2019.2019'!$B$15:$BE$15</c:f>
              <c:numCache>
                <c:formatCode>0%</c:formatCode>
                <c:ptCount val="5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2A-4490-A0B6-D039C81FAC0C}"/>
            </c:ext>
          </c:extLst>
        </c:ser>
        <c:ser>
          <c:idx val="1"/>
          <c:order val="1"/>
          <c:tx>
            <c:strRef>
              <c:f>'loading plan 2019.2019'!$A$17</c:f>
              <c:strCache>
                <c:ptCount val="1"/>
                <c:pt idx="0">
                  <c:v>Upper Limit 35%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none"/>
          </c:marker>
          <c:cat>
            <c:numRef>
              <c:f>'loading plan 2019.2019'!$B$11:$BE$11</c:f>
              <c:numCache>
                <c:formatCode>d\-mmm</c:formatCode>
                <c:ptCount val="56"/>
                <c:pt idx="0">
                  <c:v>44011</c:v>
                </c:pt>
                <c:pt idx="1">
                  <c:v>44018</c:v>
                </c:pt>
                <c:pt idx="2">
                  <c:v>44025</c:v>
                </c:pt>
                <c:pt idx="3">
                  <c:v>44032</c:v>
                </c:pt>
                <c:pt idx="4">
                  <c:v>44039</c:v>
                </c:pt>
                <c:pt idx="5">
                  <c:v>44046</c:v>
                </c:pt>
                <c:pt idx="6">
                  <c:v>44053</c:v>
                </c:pt>
                <c:pt idx="7">
                  <c:v>44060</c:v>
                </c:pt>
                <c:pt idx="8">
                  <c:v>44067</c:v>
                </c:pt>
                <c:pt idx="9">
                  <c:v>44074</c:v>
                </c:pt>
                <c:pt idx="10">
                  <c:v>44081</c:v>
                </c:pt>
                <c:pt idx="11">
                  <c:v>44088</c:v>
                </c:pt>
                <c:pt idx="12">
                  <c:v>44095</c:v>
                </c:pt>
                <c:pt idx="13">
                  <c:v>44102</c:v>
                </c:pt>
                <c:pt idx="14">
                  <c:v>44109</c:v>
                </c:pt>
                <c:pt idx="15">
                  <c:v>44116</c:v>
                </c:pt>
                <c:pt idx="16">
                  <c:v>44123</c:v>
                </c:pt>
                <c:pt idx="17">
                  <c:v>44130</c:v>
                </c:pt>
                <c:pt idx="18">
                  <c:v>44137</c:v>
                </c:pt>
                <c:pt idx="19">
                  <c:v>44144</c:v>
                </c:pt>
                <c:pt idx="20">
                  <c:v>44151</c:v>
                </c:pt>
                <c:pt idx="21">
                  <c:v>44158</c:v>
                </c:pt>
                <c:pt idx="22">
                  <c:v>44165</c:v>
                </c:pt>
                <c:pt idx="23">
                  <c:v>44172</c:v>
                </c:pt>
                <c:pt idx="24">
                  <c:v>44179</c:v>
                </c:pt>
                <c:pt idx="25">
                  <c:v>44186</c:v>
                </c:pt>
                <c:pt idx="26">
                  <c:v>44193</c:v>
                </c:pt>
                <c:pt idx="27">
                  <c:v>44200</c:v>
                </c:pt>
                <c:pt idx="28">
                  <c:v>44207</c:v>
                </c:pt>
                <c:pt idx="29">
                  <c:v>44214</c:v>
                </c:pt>
                <c:pt idx="30">
                  <c:v>44221</c:v>
                </c:pt>
                <c:pt idx="31">
                  <c:v>44228</c:v>
                </c:pt>
                <c:pt idx="32">
                  <c:v>44235</c:v>
                </c:pt>
                <c:pt idx="33">
                  <c:v>44242</c:v>
                </c:pt>
                <c:pt idx="34">
                  <c:v>44249</c:v>
                </c:pt>
                <c:pt idx="35">
                  <c:v>44256</c:v>
                </c:pt>
                <c:pt idx="36">
                  <c:v>44263</c:v>
                </c:pt>
                <c:pt idx="37">
                  <c:v>44270</c:v>
                </c:pt>
                <c:pt idx="38">
                  <c:v>44277</c:v>
                </c:pt>
                <c:pt idx="39">
                  <c:v>44284</c:v>
                </c:pt>
                <c:pt idx="40">
                  <c:v>44291</c:v>
                </c:pt>
                <c:pt idx="41">
                  <c:v>44298</c:v>
                </c:pt>
                <c:pt idx="42">
                  <c:v>44305</c:v>
                </c:pt>
                <c:pt idx="43">
                  <c:v>44312</c:v>
                </c:pt>
                <c:pt idx="44">
                  <c:v>44319</c:v>
                </c:pt>
                <c:pt idx="45">
                  <c:v>44326</c:v>
                </c:pt>
                <c:pt idx="46">
                  <c:v>44333</c:v>
                </c:pt>
                <c:pt idx="47">
                  <c:v>44340</c:v>
                </c:pt>
                <c:pt idx="48">
                  <c:v>44347</c:v>
                </c:pt>
                <c:pt idx="49">
                  <c:v>44354</c:v>
                </c:pt>
                <c:pt idx="50">
                  <c:v>44361</c:v>
                </c:pt>
                <c:pt idx="51">
                  <c:v>44368</c:v>
                </c:pt>
                <c:pt idx="52">
                  <c:v>44375</c:v>
                </c:pt>
                <c:pt idx="53">
                  <c:v>44382</c:v>
                </c:pt>
                <c:pt idx="54">
                  <c:v>44389</c:v>
                </c:pt>
                <c:pt idx="55">
                  <c:v>44396</c:v>
                </c:pt>
              </c:numCache>
            </c:numRef>
          </c:cat>
          <c:val>
            <c:numRef>
              <c:f>'loading plan 2019.2019'!$B$17:$BE$17</c:f>
              <c:numCache>
                <c:formatCode>0%</c:formatCode>
                <c:ptCount val="56"/>
                <c:pt idx="0">
                  <c:v>0.35</c:v>
                </c:pt>
                <c:pt idx="1">
                  <c:v>0.35</c:v>
                </c:pt>
                <c:pt idx="2">
                  <c:v>0.35</c:v>
                </c:pt>
                <c:pt idx="3">
                  <c:v>0.35</c:v>
                </c:pt>
                <c:pt idx="4">
                  <c:v>0.35</c:v>
                </c:pt>
                <c:pt idx="5">
                  <c:v>0.35</c:v>
                </c:pt>
                <c:pt idx="6">
                  <c:v>0.35</c:v>
                </c:pt>
                <c:pt idx="7">
                  <c:v>0.35</c:v>
                </c:pt>
                <c:pt idx="8">
                  <c:v>0.35</c:v>
                </c:pt>
                <c:pt idx="9">
                  <c:v>0.35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0.35</c:v>
                </c:pt>
                <c:pt idx="21">
                  <c:v>0.35</c:v>
                </c:pt>
                <c:pt idx="22">
                  <c:v>0.35</c:v>
                </c:pt>
                <c:pt idx="23">
                  <c:v>0.35</c:v>
                </c:pt>
                <c:pt idx="24">
                  <c:v>0.35</c:v>
                </c:pt>
                <c:pt idx="25">
                  <c:v>0.35</c:v>
                </c:pt>
                <c:pt idx="26">
                  <c:v>0.35</c:v>
                </c:pt>
                <c:pt idx="27">
                  <c:v>0.35</c:v>
                </c:pt>
                <c:pt idx="28">
                  <c:v>0.35</c:v>
                </c:pt>
                <c:pt idx="29">
                  <c:v>0.35</c:v>
                </c:pt>
                <c:pt idx="30">
                  <c:v>0.35</c:v>
                </c:pt>
                <c:pt idx="31">
                  <c:v>0.35</c:v>
                </c:pt>
                <c:pt idx="32">
                  <c:v>0.35</c:v>
                </c:pt>
                <c:pt idx="33">
                  <c:v>0.35</c:v>
                </c:pt>
                <c:pt idx="34">
                  <c:v>0.35</c:v>
                </c:pt>
                <c:pt idx="35">
                  <c:v>0.35</c:v>
                </c:pt>
                <c:pt idx="36">
                  <c:v>0.35</c:v>
                </c:pt>
                <c:pt idx="37">
                  <c:v>0.35</c:v>
                </c:pt>
                <c:pt idx="38">
                  <c:v>0.35</c:v>
                </c:pt>
                <c:pt idx="39">
                  <c:v>0.35</c:v>
                </c:pt>
                <c:pt idx="40">
                  <c:v>0.35</c:v>
                </c:pt>
                <c:pt idx="41">
                  <c:v>0.35</c:v>
                </c:pt>
                <c:pt idx="42">
                  <c:v>0.35</c:v>
                </c:pt>
                <c:pt idx="43">
                  <c:v>0.35</c:v>
                </c:pt>
                <c:pt idx="44">
                  <c:v>0.35</c:v>
                </c:pt>
                <c:pt idx="45">
                  <c:v>0.35</c:v>
                </c:pt>
                <c:pt idx="46">
                  <c:v>0.35</c:v>
                </c:pt>
                <c:pt idx="47">
                  <c:v>0.35</c:v>
                </c:pt>
                <c:pt idx="48">
                  <c:v>0.35</c:v>
                </c:pt>
                <c:pt idx="49">
                  <c:v>0.35</c:v>
                </c:pt>
                <c:pt idx="50">
                  <c:v>0.35</c:v>
                </c:pt>
                <c:pt idx="51">
                  <c:v>0.35</c:v>
                </c:pt>
                <c:pt idx="52">
                  <c:v>0.35</c:v>
                </c:pt>
                <c:pt idx="53">
                  <c:v>0.35</c:v>
                </c:pt>
                <c:pt idx="54">
                  <c:v>0.35</c:v>
                </c:pt>
                <c:pt idx="55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2A-4490-A0B6-D039C81FAC0C}"/>
            </c:ext>
          </c:extLst>
        </c:ser>
        <c:ser>
          <c:idx val="2"/>
          <c:order val="2"/>
          <c:tx>
            <c:strRef>
              <c:f>'loading plan 2019.2019'!$A$18</c:f>
              <c:strCache>
                <c:ptCount val="1"/>
                <c:pt idx="0">
                  <c:v>Lower Limit -35%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none"/>
          </c:marker>
          <c:cat>
            <c:numRef>
              <c:f>'loading plan 2019.2019'!$B$11:$BE$11</c:f>
              <c:numCache>
                <c:formatCode>d\-mmm</c:formatCode>
                <c:ptCount val="56"/>
                <c:pt idx="0">
                  <c:v>44011</c:v>
                </c:pt>
                <c:pt idx="1">
                  <c:v>44018</c:v>
                </c:pt>
                <c:pt idx="2">
                  <c:v>44025</c:v>
                </c:pt>
                <c:pt idx="3">
                  <c:v>44032</c:v>
                </c:pt>
                <c:pt idx="4">
                  <c:v>44039</c:v>
                </c:pt>
                <c:pt idx="5">
                  <c:v>44046</c:v>
                </c:pt>
                <c:pt idx="6">
                  <c:v>44053</c:v>
                </c:pt>
                <c:pt idx="7">
                  <c:v>44060</c:v>
                </c:pt>
                <c:pt idx="8">
                  <c:v>44067</c:v>
                </c:pt>
                <c:pt idx="9">
                  <c:v>44074</c:v>
                </c:pt>
                <c:pt idx="10">
                  <c:v>44081</c:v>
                </c:pt>
                <c:pt idx="11">
                  <c:v>44088</c:v>
                </c:pt>
                <c:pt idx="12">
                  <c:v>44095</c:v>
                </c:pt>
                <c:pt idx="13">
                  <c:v>44102</c:v>
                </c:pt>
                <c:pt idx="14">
                  <c:v>44109</c:v>
                </c:pt>
                <c:pt idx="15">
                  <c:v>44116</c:v>
                </c:pt>
                <c:pt idx="16">
                  <c:v>44123</c:v>
                </c:pt>
                <c:pt idx="17">
                  <c:v>44130</c:v>
                </c:pt>
                <c:pt idx="18">
                  <c:v>44137</c:v>
                </c:pt>
                <c:pt idx="19">
                  <c:v>44144</c:v>
                </c:pt>
                <c:pt idx="20">
                  <c:v>44151</c:v>
                </c:pt>
                <c:pt idx="21">
                  <c:v>44158</c:v>
                </c:pt>
                <c:pt idx="22">
                  <c:v>44165</c:v>
                </c:pt>
                <c:pt idx="23">
                  <c:v>44172</c:v>
                </c:pt>
                <c:pt idx="24">
                  <c:v>44179</c:v>
                </c:pt>
                <c:pt idx="25">
                  <c:v>44186</c:v>
                </c:pt>
                <c:pt idx="26">
                  <c:v>44193</c:v>
                </c:pt>
                <c:pt idx="27">
                  <c:v>44200</c:v>
                </c:pt>
                <c:pt idx="28">
                  <c:v>44207</c:v>
                </c:pt>
                <c:pt idx="29">
                  <c:v>44214</c:v>
                </c:pt>
                <c:pt idx="30">
                  <c:v>44221</c:v>
                </c:pt>
                <c:pt idx="31">
                  <c:v>44228</c:v>
                </c:pt>
                <c:pt idx="32">
                  <c:v>44235</c:v>
                </c:pt>
                <c:pt idx="33">
                  <c:v>44242</c:v>
                </c:pt>
                <c:pt idx="34">
                  <c:v>44249</c:v>
                </c:pt>
                <c:pt idx="35">
                  <c:v>44256</c:v>
                </c:pt>
                <c:pt idx="36">
                  <c:v>44263</c:v>
                </c:pt>
                <c:pt idx="37">
                  <c:v>44270</c:v>
                </c:pt>
                <c:pt idx="38">
                  <c:v>44277</c:v>
                </c:pt>
                <c:pt idx="39">
                  <c:v>44284</c:v>
                </c:pt>
                <c:pt idx="40">
                  <c:v>44291</c:v>
                </c:pt>
                <c:pt idx="41">
                  <c:v>44298</c:v>
                </c:pt>
                <c:pt idx="42">
                  <c:v>44305</c:v>
                </c:pt>
                <c:pt idx="43">
                  <c:v>44312</c:v>
                </c:pt>
                <c:pt idx="44">
                  <c:v>44319</c:v>
                </c:pt>
                <c:pt idx="45">
                  <c:v>44326</c:v>
                </c:pt>
                <c:pt idx="46">
                  <c:v>44333</c:v>
                </c:pt>
                <c:pt idx="47">
                  <c:v>44340</c:v>
                </c:pt>
                <c:pt idx="48">
                  <c:v>44347</c:v>
                </c:pt>
                <c:pt idx="49">
                  <c:v>44354</c:v>
                </c:pt>
                <c:pt idx="50">
                  <c:v>44361</c:v>
                </c:pt>
                <c:pt idx="51">
                  <c:v>44368</c:v>
                </c:pt>
                <c:pt idx="52">
                  <c:v>44375</c:v>
                </c:pt>
                <c:pt idx="53">
                  <c:v>44382</c:v>
                </c:pt>
                <c:pt idx="54">
                  <c:v>44389</c:v>
                </c:pt>
                <c:pt idx="55">
                  <c:v>44396</c:v>
                </c:pt>
              </c:numCache>
            </c:numRef>
          </c:cat>
          <c:val>
            <c:numRef>
              <c:f>'loading plan 2019.2019'!$B$18:$BE$18</c:f>
              <c:numCache>
                <c:formatCode>0%</c:formatCode>
                <c:ptCount val="56"/>
                <c:pt idx="0">
                  <c:v>-0.35</c:v>
                </c:pt>
                <c:pt idx="1">
                  <c:v>-0.35</c:v>
                </c:pt>
                <c:pt idx="2">
                  <c:v>-0.35</c:v>
                </c:pt>
                <c:pt idx="3">
                  <c:v>-0.35</c:v>
                </c:pt>
                <c:pt idx="4">
                  <c:v>-0.35</c:v>
                </c:pt>
                <c:pt idx="5">
                  <c:v>-0.35</c:v>
                </c:pt>
                <c:pt idx="6">
                  <c:v>-0.35</c:v>
                </c:pt>
                <c:pt idx="7">
                  <c:v>-0.35</c:v>
                </c:pt>
                <c:pt idx="8">
                  <c:v>-0.35</c:v>
                </c:pt>
                <c:pt idx="9">
                  <c:v>-0.35</c:v>
                </c:pt>
                <c:pt idx="10">
                  <c:v>-0.35</c:v>
                </c:pt>
                <c:pt idx="11">
                  <c:v>-0.35</c:v>
                </c:pt>
                <c:pt idx="12">
                  <c:v>-0.35</c:v>
                </c:pt>
                <c:pt idx="13">
                  <c:v>-0.35</c:v>
                </c:pt>
                <c:pt idx="14">
                  <c:v>-0.35</c:v>
                </c:pt>
                <c:pt idx="15">
                  <c:v>-0.35</c:v>
                </c:pt>
                <c:pt idx="16">
                  <c:v>-0.35</c:v>
                </c:pt>
                <c:pt idx="17">
                  <c:v>-0.35</c:v>
                </c:pt>
                <c:pt idx="18">
                  <c:v>-0.35</c:v>
                </c:pt>
                <c:pt idx="19">
                  <c:v>-0.35</c:v>
                </c:pt>
                <c:pt idx="20">
                  <c:v>-0.35</c:v>
                </c:pt>
                <c:pt idx="21">
                  <c:v>-0.35</c:v>
                </c:pt>
                <c:pt idx="22">
                  <c:v>-0.35</c:v>
                </c:pt>
                <c:pt idx="23">
                  <c:v>-0.35</c:v>
                </c:pt>
                <c:pt idx="24">
                  <c:v>-0.35</c:v>
                </c:pt>
                <c:pt idx="25">
                  <c:v>-0.35</c:v>
                </c:pt>
                <c:pt idx="26">
                  <c:v>-0.35</c:v>
                </c:pt>
                <c:pt idx="27">
                  <c:v>-0.35</c:v>
                </c:pt>
                <c:pt idx="28">
                  <c:v>-0.35</c:v>
                </c:pt>
                <c:pt idx="29">
                  <c:v>-0.35</c:v>
                </c:pt>
                <c:pt idx="30">
                  <c:v>-0.35</c:v>
                </c:pt>
                <c:pt idx="31">
                  <c:v>-0.35</c:v>
                </c:pt>
                <c:pt idx="32">
                  <c:v>-0.35</c:v>
                </c:pt>
                <c:pt idx="33">
                  <c:v>-0.35</c:v>
                </c:pt>
                <c:pt idx="34">
                  <c:v>-0.35</c:v>
                </c:pt>
                <c:pt idx="35">
                  <c:v>-0.35</c:v>
                </c:pt>
                <c:pt idx="36">
                  <c:v>-0.35</c:v>
                </c:pt>
                <c:pt idx="37">
                  <c:v>-0.35</c:v>
                </c:pt>
                <c:pt idx="38">
                  <c:v>-0.35</c:v>
                </c:pt>
                <c:pt idx="39">
                  <c:v>-0.35</c:v>
                </c:pt>
                <c:pt idx="40">
                  <c:v>-0.35</c:v>
                </c:pt>
                <c:pt idx="41">
                  <c:v>-0.35</c:v>
                </c:pt>
                <c:pt idx="42">
                  <c:v>-0.35</c:v>
                </c:pt>
                <c:pt idx="43">
                  <c:v>-0.35</c:v>
                </c:pt>
                <c:pt idx="44">
                  <c:v>-0.35</c:v>
                </c:pt>
                <c:pt idx="45">
                  <c:v>-0.35</c:v>
                </c:pt>
                <c:pt idx="46">
                  <c:v>-0.35</c:v>
                </c:pt>
                <c:pt idx="47">
                  <c:v>-0.35</c:v>
                </c:pt>
                <c:pt idx="48">
                  <c:v>-0.35</c:v>
                </c:pt>
                <c:pt idx="49">
                  <c:v>-0.35</c:v>
                </c:pt>
                <c:pt idx="50">
                  <c:v>-0.35</c:v>
                </c:pt>
                <c:pt idx="51">
                  <c:v>-0.35</c:v>
                </c:pt>
                <c:pt idx="52">
                  <c:v>-0.35</c:v>
                </c:pt>
                <c:pt idx="53">
                  <c:v>-0.35</c:v>
                </c:pt>
                <c:pt idx="54">
                  <c:v>-0.35</c:v>
                </c:pt>
                <c:pt idx="55">
                  <c:v>-0.35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2A-4490-A0B6-D039C81FA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758912"/>
        <c:axId val="278760448"/>
      </c:lineChart>
      <c:catAx>
        <c:axId val="2787589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278760448"/>
        <c:crosses val="autoZero"/>
        <c:auto val="0"/>
        <c:lblAlgn val="ctr"/>
        <c:lblOffset val="100"/>
        <c:noMultiLvlLbl val="0"/>
      </c:catAx>
      <c:valAx>
        <c:axId val="278760448"/>
        <c:scaling>
          <c:orientation val="minMax"/>
          <c:max val="6"/>
          <c:min val="-1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278758912"/>
        <c:crosses val="autoZero"/>
        <c:crossBetween val="between"/>
        <c:majorUnit val="0.5"/>
        <c:minorUnit val="0.1"/>
      </c:valAx>
      <c:spPr>
        <a:solidFill>
          <a:schemeClr val="tx1"/>
        </a:solidFill>
      </c:spPr>
    </c:plotArea>
    <c:legend>
      <c:legendPos val="r"/>
      <c:layout>
        <c:manualLayout>
          <c:xMode val="edge"/>
          <c:yMode val="edge"/>
          <c:x val="0.80871982593096969"/>
          <c:y val="4.0912738647716294E-2"/>
          <c:w val="0.17654336777018326"/>
          <c:h val="0.26632041411612417"/>
        </c:manualLayout>
      </c:layout>
      <c:overlay val="0"/>
      <c:txPr>
        <a:bodyPr/>
        <a:lstStyle/>
        <a:p>
          <a:pPr>
            <a:defRPr sz="1000">
              <a:solidFill>
                <a:schemeClr val="bg1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1"/>
    </a:solidFill>
  </c:spPr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0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7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34</xdr:row>
      <xdr:rowOff>0</xdr:rowOff>
    </xdr:from>
    <xdr:to>
      <xdr:col>33</xdr:col>
      <xdr:colOff>542926</xdr:colOff>
      <xdr:row>62</xdr:row>
      <xdr:rowOff>66676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47625</xdr:colOff>
      <xdr:row>1</xdr:row>
      <xdr:rowOff>0</xdr:rowOff>
    </xdr:from>
    <xdr:to>
      <xdr:col>33</xdr:col>
      <xdr:colOff>590551</xdr:colOff>
      <xdr:row>29</xdr:row>
      <xdr:rowOff>66676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28574</xdr:colOff>
      <xdr:row>0</xdr:row>
      <xdr:rowOff>28574</xdr:rowOff>
    </xdr:from>
    <xdr:to>
      <xdr:col>56</xdr:col>
      <xdr:colOff>581025</xdr:colOff>
      <xdr:row>9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40247</xdr:colOff>
      <xdr:row>50</xdr:row>
      <xdr:rowOff>185789</xdr:rowOff>
    </xdr:from>
    <xdr:to>
      <xdr:col>58</xdr:col>
      <xdr:colOff>429296</xdr:colOff>
      <xdr:row>65</xdr:row>
      <xdr:rowOff>134155</xdr:rowOff>
    </xdr:to>
    <xdr:graphicFrame macro="">
      <xdr:nvGraphicFramePr>
        <xdr:cNvPr id="4" name="Actual Load Breakdown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39098</xdr:colOff>
      <xdr:row>19</xdr:row>
      <xdr:rowOff>36296</xdr:rowOff>
    </xdr:from>
    <xdr:to>
      <xdr:col>58</xdr:col>
      <xdr:colOff>429295</xdr:colOff>
      <xdr:row>36</xdr:row>
      <xdr:rowOff>120739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40246</xdr:colOff>
      <xdr:row>65</xdr:row>
      <xdr:rowOff>160986</xdr:rowOff>
    </xdr:from>
    <xdr:to>
      <xdr:col>58</xdr:col>
      <xdr:colOff>402465</xdr:colOff>
      <xdr:row>82</xdr:row>
      <xdr:rowOff>134155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34330</xdr:colOff>
      <xdr:row>36</xdr:row>
      <xdr:rowOff>152297</xdr:rowOff>
    </xdr:from>
    <xdr:to>
      <xdr:col>58</xdr:col>
      <xdr:colOff>429295</xdr:colOff>
      <xdr:row>50</xdr:row>
      <xdr:rowOff>160986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8"/>
  <sheetViews>
    <sheetView topLeftCell="B196" zoomScale="75" zoomScaleNormal="75" workbookViewId="0">
      <selection activeCell="P371" sqref="P371"/>
    </sheetView>
  </sheetViews>
  <sheetFormatPr defaultColWidth="8.88671875" defaultRowHeight="14.4" x14ac:dyDescent="0.3"/>
  <cols>
    <col min="1" max="1" width="15.6640625" style="8" customWidth="1"/>
    <col min="2" max="2" width="15.6640625" style="93" customWidth="1"/>
    <col min="3" max="3" width="15.6640625" style="71" customWidth="1"/>
    <col min="4" max="5" width="15.6640625" style="88" customWidth="1"/>
    <col min="6" max="6" width="15.6640625" style="89" customWidth="1"/>
    <col min="7" max="7" width="18.109375" style="71" customWidth="1"/>
    <col min="8" max="8" width="8.88671875" style="71"/>
    <col min="9" max="11" width="15.6640625" style="71" customWidth="1"/>
    <col min="12" max="13" width="15.6640625" style="88" customWidth="1"/>
    <col min="14" max="14" width="15.6640625" style="71" customWidth="1"/>
    <col min="15" max="15" width="17.33203125" style="71" customWidth="1"/>
    <col min="16" max="16" width="15.6640625" style="71" customWidth="1"/>
    <col min="17" max="16384" width="8.88671875" style="71"/>
  </cols>
  <sheetData>
    <row r="1" spans="1:15" ht="93.75" customHeight="1" thickBot="1" x14ac:dyDescent="1.1499999999999999">
      <c r="A1" s="60"/>
      <c r="B1" s="61" t="s">
        <v>96</v>
      </c>
      <c r="C1" s="62"/>
      <c r="D1" s="63"/>
      <c r="E1" s="63"/>
      <c r="F1" s="64"/>
      <c r="G1" s="65"/>
      <c r="H1" s="62"/>
      <c r="I1" s="66"/>
      <c r="J1" s="67" t="s">
        <v>97</v>
      </c>
      <c r="K1" s="68"/>
      <c r="L1" s="63"/>
      <c r="M1" s="63"/>
      <c r="N1" s="69"/>
      <c r="O1" s="70"/>
    </row>
    <row r="2" spans="1:15" ht="18.600000000000001" thickBot="1" x14ac:dyDescent="0.4">
      <c r="A2" s="72" t="s">
        <v>98</v>
      </c>
      <c r="B2" s="73" t="s">
        <v>92</v>
      </c>
      <c r="C2" s="72" t="s">
        <v>99</v>
      </c>
      <c r="D2" s="74" t="s">
        <v>100</v>
      </c>
      <c r="E2" s="75" t="s">
        <v>101</v>
      </c>
      <c r="F2" s="76" t="s">
        <v>102</v>
      </c>
      <c r="G2" s="77" t="s">
        <v>103</v>
      </c>
      <c r="H2" s="78"/>
      <c r="I2" s="79" t="s">
        <v>98</v>
      </c>
      <c r="J2" s="80" t="s">
        <v>92</v>
      </c>
      <c r="K2" s="81" t="s">
        <v>99</v>
      </c>
      <c r="L2" s="74" t="s">
        <v>100</v>
      </c>
      <c r="M2" s="75" t="s">
        <v>101</v>
      </c>
      <c r="N2" s="76" t="s">
        <v>102</v>
      </c>
      <c r="O2" s="77" t="s">
        <v>103</v>
      </c>
    </row>
    <row r="3" spans="1:15" x14ac:dyDescent="0.3">
      <c r="A3" s="82">
        <v>1</v>
      </c>
      <c r="B3" s="120">
        <f>'loading plan 2019.2019'!B20:D20</f>
        <v>44011</v>
      </c>
      <c r="C3" s="83">
        <f>SUM('loading plan 2019.2019'!C23:D23)</f>
        <v>0</v>
      </c>
      <c r="D3" s="84">
        <f>SUM(C3:C3)/4</f>
        <v>0</v>
      </c>
      <c r="E3" s="84">
        <f>SUM(C3:C3)</f>
        <v>0</v>
      </c>
      <c r="F3" s="89" t="e">
        <f>IFERROR(IF(E3/D3&gt;150%,E3/D3,NA()),NA())</f>
        <v>#N/A</v>
      </c>
      <c r="G3" s="85"/>
      <c r="H3" s="86"/>
      <c r="I3" s="87">
        <v>1</v>
      </c>
      <c r="J3" s="121">
        <f>B3</f>
        <v>44011</v>
      </c>
      <c r="K3" s="71">
        <f>IFERROR(VLOOKUP(J3,'input from AMS loads'!$A$1:$E$999,5,FALSE),0)</f>
        <v>0</v>
      </c>
      <c r="L3" s="88">
        <f>SUM(K3:K3)/4</f>
        <v>0</v>
      </c>
      <c r="M3" s="88">
        <f>SUM(K3:K3)</f>
        <v>0</v>
      </c>
      <c r="N3" s="89" t="e">
        <f>IFERROR(IF(M3/L3&gt;150%,M3/L3,NA()),NA())</f>
        <v>#N/A</v>
      </c>
      <c r="O3" s="90"/>
    </row>
    <row r="4" spans="1:15" x14ac:dyDescent="0.3">
      <c r="A4" s="91">
        <v>2</v>
      </c>
      <c r="B4" s="92">
        <f>B3+1</f>
        <v>44012</v>
      </c>
      <c r="C4" s="71">
        <f>SUM('loading plan 2019.2019'!F23:G23)</f>
        <v>0</v>
      </c>
      <c r="D4" s="88">
        <f>SUM(C3:C4)/4</f>
        <v>0</v>
      </c>
      <c r="E4" s="88">
        <f>SUM(C3:C4)</f>
        <v>0</v>
      </c>
      <c r="F4" s="89" t="e">
        <f t="shared" ref="F4:F67" si="0">IFERROR(IF(E4/D4&gt;150%,E4/D4,NA()),NA())</f>
        <v>#N/A</v>
      </c>
      <c r="G4" s="90"/>
      <c r="H4" s="86"/>
      <c r="I4" s="87">
        <v>2</v>
      </c>
      <c r="J4" s="93">
        <f>J3+1</f>
        <v>44012</v>
      </c>
      <c r="K4" s="71">
        <f>IFERROR(VLOOKUP(J4,'input from AMS loads'!$A$1:$E$999,5,FALSE),0)</f>
        <v>0</v>
      </c>
      <c r="L4" s="88">
        <f>SUM(K3:K4)/4</f>
        <v>0</v>
      </c>
      <c r="M4" s="88">
        <f>SUM(K3:K4)</f>
        <v>0</v>
      </c>
      <c r="N4" s="89" t="e">
        <f t="shared" ref="N4:N67" si="1">IFERROR(IF(M4/L4&gt;150%,M4/L4,NA()),NA())</f>
        <v>#N/A</v>
      </c>
      <c r="O4" s="90"/>
    </row>
    <row r="5" spans="1:15" x14ac:dyDescent="0.3">
      <c r="A5" s="91">
        <v>3</v>
      </c>
      <c r="B5" s="92">
        <f t="shared" ref="B5:B68" si="2">B4+1</f>
        <v>44013</v>
      </c>
      <c r="C5" s="71">
        <f>SUM('loading plan 2019.2019'!I23:J23)</f>
        <v>0</v>
      </c>
      <c r="D5" s="88">
        <f>SUM(C3:C5)/4</f>
        <v>0</v>
      </c>
      <c r="E5" s="88">
        <f>SUM(C3:C5)</f>
        <v>0</v>
      </c>
      <c r="F5" s="89" t="e">
        <f t="shared" si="0"/>
        <v>#N/A</v>
      </c>
      <c r="G5" s="90"/>
      <c r="H5" s="86"/>
      <c r="I5" s="87">
        <v>3</v>
      </c>
      <c r="J5" s="93">
        <f t="shared" ref="J5:J68" si="3">J4+1</f>
        <v>44013</v>
      </c>
      <c r="K5" s="71">
        <f>IFERROR(VLOOKUP(J5,'input from AMS loads'!$A$1:$E$999,5,FALSE),0)</f>
        <v>0</v>
      </c>
      <c r="L5" s="88">
        <f>SUM(K3:K5)/4</f>
        <v>0</v>
      </c>
      <c r="M5" s="88">
        <f>SUM(K3:K5)</f>
        <v>0</v>
      </c>
      <c r="N5" s="89" t="e">
        <f t="shared" si="1"/>
        <v>#N/A</v>
      </c>
      <c r="O5" s="90"/>
    </row>
    <row r="6" spans="1:15" x14ac:dyDescent="0.3">
      <c r="A6" s="91">
        <v>4</v>
      </c>
      <c r="B6" s="92">
        <f t="shared" si="2"/>
        <v>44014</v>
      </c>
      <c r="C6" s="71">
        <f>SUM('loading plan 2019.2019'!L23:M23)</f>
        <v>0</v>
      </c>
      <c r="D6" s="88">
        <f>SUM(C3:C6)/4</f>
        <v>0</v>
      </c>
      <c r="E6" s="88">
        <f>SUM(C3:C6)</f>
        <v>0</v>
      </c>
      <c r="F6" s="89" t="e">
        <f t="shared" si="0"/>
        <v>#N/A</v>
      </c>
      <c r="G6" s="90"/>
      <c r="H6" s="86"/>
      <c r="I6" s="87">
        <v>4</v>
      </c>
      <c r="J6" s="93">
        <f t="shared" si="3"/>
        <v>44014</v>
      </c>
      <c r="K6" s="71">
        <f>IFERROR(VLOOKUP(J6,'input from AMS loads'!$A$1:$E$999,5,FALSE),0)</f>
        <v>0</v>
      </c>
      <c r="L6" s="88">
        <f>SUM(K3:K6)/4</f>
        <v>0</v>
      </c>
      <c r="M6" s="88">
        <f>SUM(K3:K6)</f>
        <v>0</v>
      </c>
      <c r="N6" s="89" t="e">
        <f t="shared" si="1"/>
        <v>#N/A</v>
      </c>
      <c r="O6" s="90"/>
    </row>
    <row r="7" spans="1:15" x14ac:dyDescent="0.3">
      <c r="A7" s="91">
        <v>5</v>
      </c>
      <c r="B7" s="92">
        <f t="shared" si="2"/>
        <v>44015</v>
      </c>
      <c r="C7" s="71">
        <f>SUM('loading plan 2019.2019'!O23:P23)</f>
        <v>0</v>
      </c>
      <c r="D7" s="88">
        <f>SUM(C3:C7)/4</f>
        <v>0</v>
      </c>
      <c r="E7" s="88">
        <f>SUM(C3:C7)</f>
        <v>0</v>
      </c>
      <c r="F7" s="89" t="e">
        <f t="shared" si="0"/>
        <v>#N/A</v>
      </c>
      <c r="G7" s="90"/>
      <c r="H7" s="86"/>
      <c r="I7" s="87">
        <v>5</v>
      </c>
      <c r="J7" s="93">
        <f t="shared" si="3"/>
        <v>44015</v>
      </c>
      <c r="K7" s="71">
        <f>IFERROR(VLOOKUP(J7,'input from AMS loads'!$A$1:$E$999,5,FALSE),0)</f>
        <v>0</v>
      </c>
      <c r="L7" s="88">
        <f>SUM(K3:K7)/4</f>
        <v>0</v>
      </c>
      <c r="M7" s="88">
        <f>SUM(K3:K7)</f>
        <v>0</v>
      </c>
      <c r="N7" s="89" t="e">
        <f t="shared" si="1"/>
        <v>#N/A</v>
      </c>
      <c r="O7" s="90"/>
    </row>
    <row r="8" spans="1:15" x14ac:dyDescent="0.3">
      <c r="A8" s="91">
        <v>6</v>
      </c>
      <c r="B8" s="92">
        <f t="shared" si="2"/>
        <v>44016</v>
      </c>
      <c r="C8" s="71">
        <f>SUM('loading plan 2019.2019'!R23:S23)</f>
        <v>0</v>
      </c>
      <c r="D8" s="88">
        <f>SUM(C3:C8)/4</f>
        <v>0</v>
      </c>
      <c r="E8" s="88">
        <f>SUM(C3:C8)</f>
        <v>0</v>
      </c>
      <c r="F8" s="89" t="e">
        <f t="shared" si="0"/>
        <v>#N/A</v>
      </c>
      <c r="G8" s="90"/>
      <c r="H8" s="86"/>
      <c r="I8" s="87">
        <v>6</v>
      </c>
      <c r="J8" s="93">
        <f t="shared" si="3"/>
        <v>44016</v>
      </c>
      <c r="K8" s="71">
        <f>IFERROR(VLOOKUP(J8,'input from AMS loads'!$A$1:$E$999,5,FALSE),0)</f>
        <v>0</v>
      </c>
      <c r="L8" s="88">
        <f>SUM(K3:K8)/4</f>
        <v>0</v>
      </c>
      <c r="M8" s="88">
        <f>SUM(K3:K8)</f>
        <v>0</v>
      </c>
      <c r="N8" s="89" t="e">
        <f t="shared" si="1"/>
        <v>#N/A</v>
      </c>
      <c r="O8" s="90"/>
    </row>
    <row r="9" spans="1:15" ht="15" thickBot="1" x14ac:dyDescent="0.35">
      <c r="A9" s="91">
        <v>7</v>
      </c>
      <c r="B9" s="92">
        <f t="shared" si="2"/>
        <v>44017</v>
      </c>
      <c r="C9" s="94">
        <f>SUM('loading plan 2019.2019'!U23:V23)</f>
        <v>0</v>
      </c>
      <c r="D9" s="95">
        <f>SUM(C3:C9)/4</f>
        <v>0</v>
      </c>
      <c r="E9" s="95">
        <f t="shared" ref="E9:E72" si="4">SUM(C3:C9)</f>
        <v>0</v>
      </c>
      <c r="F9" s="96" t="e">
        <f t="shared" si="0"/>
        <v>#N/A</v>
      </c>
      <c r="G9" s="97">
        <f>SUM(C3:C9)</f>
        <v>0</v>
      </c>
      <c r="H9" s="86"/>
      <c r="I9" s="87">
        <v>7</v>
      </c>
      <c r="J9" s="93">
        <f t="shared" si="3"/>
        <v>44017</v>
      </c>
      <c r="K9" s="98">
        <f>IFERROR(VLOOKUP(J9,'input from AMS loads'!$A$1:$E$999,5,FALSE),0)</f>
        <v>0</v>
      </c>
      <c r="L9" s="99">
        <f>SUM(K3:K9)/4</f>
        <v>0</v>
      </c>
      <c r="M9" s="99">
        <f t="shared" ref="M9:M72" si="5">SUM(K3:K9)</f>
        <v>0</v>
      </c>
      <c r="N9" s="100" t="e">
        <f t="shared" si="1"/>
        <v>#N/A</v>
      </c>
      <c r="O9" s="101">
        <f>SUM(K3:K9)</f>
        <v>0</v>
      </c>
    </row>
    <row r="10" spans="1:15" x14ac:dyDescent="0.3">
      <c r="A10" s="91">
        <v>8</v>
      </c>
      <c r="B10" s="92">
        <f t="shared" si="2"/>
        <v>44018</v>
      </c>
      <c r="C10" s="71">
        <f>SUM('loading plan 2019.2019'!C29:D29)</f>
        <v>0</v>
      </c>
      <c r="D10" s="88">
        <f>SUM(C3:C10)/4</f>
        <v>0</v>
      </c>
      <c r="E10" s="88">
        <f t="shared" si="4"/>
        <v>0</v>
      </c>
      <c r="F10" s="89" t="e">
        <f t="shared" si="0"/>
        <v>#N/A</v>
      </c>
      <c r="G10" s="90"/>
      <c r="H10" s="86"/>
      <c r="I10" s="87">
        <v>8</v>
      </c>
      <c r="J10" s="93">
        <f t="shared" si="3"/>
        <v>44018</v>
      </c>
      <c r="K10" s="71">
        <f>IFERROR(VLOOKUP(J10,'input from AMS loads'!$A$1:$E$999,5,FALSE),0)</f>
        <v>0</v>
      </c>
      <c r="L10" s="88">
        <f>SUM(K3:K10)/4</f>
        <v>0</v>
      </c>
      <c r="M10" s="88">
        <f t="shared" si="5"/>
        <v>0</v>
      </c>
      <c r="N10" s="89" t="e">
        <f t="shared" si="1"/>
        <v>#N/A</v>
      </c>
      <c r="O10" s="90"/>
    </row>
    <row r="11" spans="1:15" x14ac:dyDescent="0.3">
      <c r="A11" s="91">
        <v>9</v>
      </c>
      <c r="B11" s="92">
        <f t="shared" si="2"/>
        <v>44019</v>
      </c>
      <c r="C11" s="71">
        <f>SUM('loading plan 2019.2019'!F29:G29)</f>
        <v>0</v>
      </c>
      <c r="D11" s="88">
        <f>SUM(C3:C11)/4</f>
        <v>0</v>
      </c>
      <c r="E11" s="88">
        <f t="shared" si="4"/>
        <v>0</v>
      </c>
      <c r="F11" s="89" t="e">
        <f t="shared" si="0"/>
        <v>#N/A</v>
      </c>
      <c r="G11" s="90"/>
      <c r="H11" s="86"/>
      <c r="I11" s="87">
        <v>9</v>
      </c>
      <c r="J11" s="93">
        <f t="shared" si="3"/>
        <v>44019</v>
      </c>
      <c r="K11" s="71">
        <f>IFERROR(VLOOKUP(J11,'input from AMS loads'!$A$1:$E$999,5,FALSE),0)</f>
        <v>0</v>
      </c>
      <c r="L11" s="88">
        <f>SUM(K3:K11)/4</f>
        <v>0</v>
      </c>
      <c r="M11" s="88">
        <f t="shared" si="5"/>
        <v>0</v>
      </c>
      <c r="N11" s="89" t="e">
        <f t="shared" si="1"/>
        <v>#N/A</v>
      </c>
      <c r="O11" s="90"/>
    </row>
    <row r="12" spans="1:15" x14ac:dyDescent="0.3">
      <c r="A12" s="91">
        <v>10</v>
      </c>
      <c r="B12" s="92">
        <f t="shared" si="2"/>
        <v>44020</v>
      </c>
      <c r="C12" s="71">
        <f>SUM('loading plan 2019.2019'!I29:J29)</f>
        <v>0</v>
      </c>
      <c r="D12" s="88">
        <f>SUM(C3:C12)/4</f>
        <v>0</v>
      </c>
      <c r="E12" s="88">
        <f t="shared" si="4"/>
        <v>0</v>
      </c>
      <c r="F12" s="89" t="e">
        <f t="shared" si="0"/>
        <v>#N/A</v>
      </c>
      <c r="G12" s="90"/>
      <c r="H12" s="86"/>
      <c r="I12" s="87">
        <v>10</v>
      </c>
      <c r="J12" s="93">
        <f t="shared" si="3"/>
        <v>44020</v>
      </c>
      <c r="K12" s="71">
        <f>IFERROR(VLOOKUP(J12,'input from AMS loads'!$A$1:$E$999,5,FALSE),0)</f>
        <v>0</v>
      </c>
      <c r="L12" s="88">
        <f>SUM(K3:K12)/4</f>
        <v>0</v>
      </c>
      <c r="M12" s="88">
        <f t="shared" si="5"/>
        <v>0</v>
      </c>
      <c r="N12" s="89" t="e">
        <f t="shared" si="1"/>
        <v>#N/A</v>
      </c>
      <c r="O12" s="90"/>
    </row>
    <row r="13" spans="1:15" x14ac:dyDescent="0.3">
      <c r="A13" s="91">
        <v>11</v>
      </c>
      <c r="B13" s="92">
        <f t="shared" si="2"/>
        <v>44021</v>
      </c>
      <c r="C13" s="71">
        <f>SUM('loading plan 2019.2019'!L29:M29)</f>
        <v>0</v>
      </c>
      <c r="D13" s="88">
        <f>SUM(C3:C13)/4</f>
        <v>0</v>
      </c>
      <c r="E13" s="88">
        <f t="shared" si="4"/>
        <v>0</v>
      </c>
      <c r="F13" s="89" t="e">
        <f t="shared" si="0"/>
        <v>#N/A</v>
      </c>
      <c r="G13" s="90"/>
      <c r="H13" s="86"/>
      <c r="I13" s="87">
        <v>11</v>
      </c>
      <c r="J13" s="93">
        <f t="shared" si="3"/>
        <v>44021</v>
      </c>
      <c r="K13" s="71">
        <f>IFERROR(VLOOKUP(J13,'input from AMS loads'!$A$1:$E$999,5,FALSE),0)</f>
        <v>0</v>
      </c>
      <c r="L13" s="88">
        <f>SUM(K3:K13)/4</f>
        <v>0</v>
      </c>
      <c r="M13" s="88">
        <f t="shared" si="5"/>
        <v>0</v>
      </c>
      <c r="N13" s="89" t="e">
        <f t="shared" si="1"/>
        <v>#N/A</v>
      </c>
      <c r="O13" s="90"/>
    </row>
    <row r="14" spans="1:15" x14ac:dyDescent="0.3">
      <c r="A14" s="91">
        <v>12</v>
      </c>
      <c r="B14" s="92">
        <f t="shared" si="2"/>
        <v>44022</v>
      </c>
      <c r="C14" s="71">
        <f>SUM('loading plan 2019.2019'!O29:P29)</f>
        <v>0</v>
      </c>
      <c r="D14" s="88">
        <f>SUM(C3:C14)/4</f>
        <v>0</v>
      </c>
      <c r="E14" s="88">
        <f t="shared" si="4"/>
        <v>0</v>
      </c>
      <c r="F14" s="89" t="e">
        <f t="shared" si="0"/>
        <v>#N/A</v>
      </c>
      <c r="G14" s="90"/>
      <c r="H14" s="86"/>
      <c r="I14" s="87">
        <v>12</v>
      </c>
      <c r="J14" s="93">
        <f t="shared" si="3"/>
        <v>44022</v>
      </c>
      <c r="K14" s="71">
        <f>IFERROR(VLOOKUP(J14,'input from AMS loads'!$A$1:$E$999,5,FALSE),0)</f>
        <v>0</v>
      </c>
      <c r="L14" s="88">
        <f>SUM(K3:K14)/4</f>
        <v>0</v>
      </c>
      <c r="M14" s="88">
        <f t="shared" si="5"/>
        <v>0</v>
      </c>
      <c r="N14" s="89" t="e">
        <f t="shared" si="1"/>
        <v>#N/A</v>
      </c>
      <c r="O14" s="90"/>
    </row>
    <row r="15" spans="1:15" x14ac:dyDescent="0.3">
      <c r="A15" s="91">
        <v>13</v>
      </c>
      <c r="B15" s="92">
        <f t="shared" si="2"/>
        <v>44023</v>
      </c>
      <c r="C15" s="71">
        <f>SUM('loading plan 2019.2019'!R29:S29)</f>
        <v>0</v>
      </c>
      <c r="D15" s="88">
        <f>SUM(C3:C15)/4</f>
        <v>0</v>
      </c>
      <c r="E15" s="88">
        <f t="shared" si="4"/>
        <v>0</v>
      </c>
      <c r="F15" s="89" t="e">
        <f t="shared" si="0"/>
        <v>#N/A</v>
      </c>
      <c r="G15" s="90"/>
      <c r="H15" s="86"/>
      <c r="I15" s="87">
        <v>13</v>
      </c>
      <c r="J15" s="93">
        <f t="shared" si="3"/>
        <v>44023</v>
      </c>
      <c r="K15" s="71">
        <f>IFERROR(VLOOKUP(J15,'input from AMS loads'!$A$1:$E$999,5,FALSE),0)</f>
        <v>0</v>
      </c>
      <c r="L15" s="88">
        <f>SUM(K3:K15)/4</f>
        <v>0</v>
      </c>
      <c r="M15" s="88">
        <f t="shared" si="5"/>
        <v>0</v>
      </c>
      <c r="N15" s="89" t="e">
        <f t="shared" si="1"/>
        <v>#N/A</v>
      </c>
      <c r="O15" s="90"/>
    </row>
    <row r="16" spans="1:15" ht="15" thickBot="1" x14ac:dyDescent="0.35">
      <c r="A16" s="91">
        <v>14</v>
      </c>
      <c r="B16" s="92">
        <f t="shared" si="2"/>
        <v>44024</v>
      </c>
      <c r="C16" s="94">
        <f>SUM('loading plan 2019.2019'!U29:V29)</f>
        <v>0</v>
      </c>
      <c r="D16" s="95">
        <f>SUM(C3:C16)/4</f>
        <v>0</v>
      </c>
      <c r="E16" s="95">
        <f t="shared" si="4"/>
        <v>0</v>
      </c>
      <c r="F16" s="96" t="e">
        <f t="shared" si="0"/>
        <v>#N/A</v>
      </c>
      <c r="G16" s="97">
        <f t="shared" ref="G16" si="6">SUM(C10:C16)</f>
        <v>0</v>
      </c>
      <c r="H16" s="86"/>
      <c r="I16" s="87">
        <v>14</v>
      </c>
      <c r="J16" s="93">
        <f t="shared" si="3"/>
        <v>44024</v>
      </c>
      <c r="K16" s="98">
        <f>IFERROR(VLOOKUP(J16,'input from AMS loads'!$A$1:$E$999,5,FALSE),0)</f>
        <v>0</v>
      </c>
      <c r="L16" s="99">
        <f>SUM(K3:K16)/4</f>
        <v>0</v>
      </c>
      <c r="M16" s="99">
        <f t="shared" si="5"/>
        <v>0</v>
      </c>
      <c r="N16" s="100" t="e">
        <f t="shared" si="1"/>
        <v>#N/A</v>
      </c>
      <c r="O16" s="101">
        <f t="shared" ref="O16" si="7">SUM(K10:K16)</f>
        <v>0</v>
      </c>
    </row>
    <row r="17" spans="1:15" x14ac:dyDescent="0.3">
      <c r="A17" s="91">
        <v>15</v>
      </c>
      <c r="B17" s="92">
        <f t="shared" si="2"/>
        <v>44025</v>
      </c>
      <c r="C17" s="71">
        <f>SUM('loading plan 2019.2019'!C35:D35)</f>
        <v>0</v>
      </c>
      <c r="D17" s="88">
        <f>SUM(C3:C17)/4</f>
        <v>0</v>
      </c>
      <c r="E17" s="88">
        <f t="shared" si="4"/>
        <v>0</v>
      </c>
      <c r="F17" s="89" t="e">
        <f t="shared" si="0"/>
        <v>#N/A</v>
      </c>
      <c r="G17" s="90"/>
      <c r="H17" s="86"/>
      <c r="I17" s="87">
        <v>15</v>
      </c>
      <c r="J17" s="93">
        <f t="shared" si="3"/>
        <v>44025</v>
      </c>
      <c r="K17" s="71">
        <f>IFERROR(VLOOKUP(J17,'input from AMS loads'!$A$1:$E$999,5,FALSE),0)</f>
        <v>0</v>
      </c>
      <c r="L17" s="88">
        <f>SUM(K3:K17)/4</f>
        <v>0</v>
      </c>
      <c r="M17" s="88">
        <f t="shared" si="5"/>
        <v>0</v>
      </c>
      <c r="N17" s="89" t="e">
        <f t="shared" si="1"/>
        <v>#N/A</v>
      </c>
      <c r="O17" s="90"/>
    </row>
    <row r="18" spans="1:15" x14ac:dyDescent="0.3">
      <c r="A18" s="91">
        <v>16</v>
      </c>
      <c r="B18" s="92">
        <f t="shared" si="2"/>
        <v>44026</v>
      </c>
      <c r="C18" s="71">
        <f>SUM('loading plan 2019.2019'!F35:G35)</f>
        <v>0</v>
      </c>
      <c r="D18" s="88">
        <f>SUM(C3:C18)/4</f>
        <v>0</v>
      </c>
      <c r="E18" s="88">
        <f t="shared" si="4"/>
        <v>0</v>
      </c>
      <c r="F18" s="89" t="e">
        <f t="shared" si="0"/>
        <v>#N/A</v>
      </c>
      <c r="G18" s="90"/>
      <c r="H18" s="86"/>
      <c r="I18" s="87">
        <v>16</v>
      </c>
      <c r="J18" s="93">
        <f t="shared" si="3"/>
        <v>44026</v>
      </c>
      <c r="K18" s="71">
        <f>IFERROR(VLOOKUP(J18,'input from AMS loads'!$A$1:$E$999,5,FALSE),0)</f>
        <v>0</v>
      </c>
      <c r="L18" s="88">
        <f>SUM(K3:K18)/4</f>
        <v>0</v>
      </c>
      <c r="M18" s="88">
        <f t="shared" si="5"/>
        <v>0</v>
      </c>
      <c r="N18" s="89" t="e">
        <f t="shared" si="1"/>
        <v>#N/A</v>
      </c>
      <c r="O18" s="90"/>
    </row>
    <row r="19" spans="1:15" x14ac:dyDescent="0.3">
      <c r="A19" s="91">
        <v>17</v>
      </c>
      <c r="B19" s="92">
        <f t="shared" si="2"/>
        <v>44027</v>
      </c>
      <c r="C19" s="71">
        <f>SUM('loading plan 2019.2019'!I35:J35)</f>
        <v>0</v>
      </c>
      <c r="D19" s="88">
        <f>SUM(C3:C19)/4</f>
        <v>0</v>
      </c>
      <c r="E19" s="88">
        <f t="shared" si="4"/>
        <v>0</v>
      </c>
      <c r="F19" s="89" t="e">
        <f t="shared" si="0"/>
        <v>#N/A</v>
      </c>
      <c r="G19" s="90"/>
      <c r="H19" s="86"/>
      <c r="I19" s="87">
        <v>17</v>
      </c>
      <c r="J19" s="93">
        <f t="shared" si="3"/>
        <v>44027</v>
      </c>
      <c r="K19" s="71">
        <f>IFERROR(VLOOKUP(J19,'input from AMS loads'!$A$1:$E$999,5,FALSE),0)</f>
        <v>0</v>
      </c>
      <c r="L19" s="88">
        <f>SUM(K3:K19)/4</f>
        <v>0</v>
      </c>
      <c r="M19" s="88">
        <f t="shared" si="5"/>
        <v>0</v>
      </c>
      <c r="N19" s="89" t="e">
        <f t="shared" si="1"/>
        <v>#N/A</v>
      </c>
      <c r="O19" s="90"/>
    </row>
    <row r="20" spans="1:15" x14ac:dyDescent="0.3">
      <c r="A20" s="91">
        <v>18</v>
      </c>
      <c r="B20" s="92">
        <f t="shared" si="2"/>
        <v>44028</v>
      </c>
      <c r="C20" s="71">
        <f>SUM('loading plan 2019.2019'!L35:M35)</f>
        <v>0</v>
      </c>
      <c r="D20" s="88">
        <f>SUM(C3:C20)/4</f>
        <v>0</v>
      </c>
      <c r="E20" s="88">
        <f t="shared" si="4"/>
        <v>0</v>
      </c>
      <c r="F20" s="89" t="e">
        <f t="shared" si="0"/>
        <v>#N/A</v>
      </c>
      <c r="G20" s="90"/>
      <c r="H20" s="86"/>
      <c r="I20" s="87">
        <v>18</v>
      </c>
      <c r="J20" s="93">
        <f t="shared" si="3"/>
        <v>44028</v>
      </c>
      <c r="K20" s="71">
        <f>IFERROR(VLOOKUP(J20,'input from AMS loads'!$A$1:$E$999,5,FALSE),0)</f>
        <v>0</v>
      </c>
      <c r="L20" s="88">
        <f>SUM(K3:K20)/4</f>
        <v>0</v>
      </c>
      <c r="M20" s="88">
        <f t="shared" si="5"/>
        <v>0</v>
      </c>
      <c r="N20" s="89" t="e">
        <f t="shared" si="1"/>
        <v>#N/A</v>
      </c>
      <c r="O20" s="90"/>
    </row>
    <row r="21" spans="1:15" x14ac:dyDescent="0.3">
      <c r="A21" s="91">
        <v>19</v>
      </c>
      <c r="B21" s="92">
        <f t="shared" si="2"/>
        <v>44029</v>
      </c>
      <c r="C21" s="71">
        <f>SUM('loading plan 2019.2019'!O35:P35)</f>
        <v>0</v>
      </c>
      <c r="D21" s="88">
        <f>SUM(C3:C21)/4</f>
        <v>0</v>
      </c>
      <c r="E21" s="88">
        <f t="shared" si="4"/>
        <v>0</v>
      </c>
      <c r="F21" s="89" t="e">
        <f t="shared" si="0"/>
        <v>#N/A</v>
      </c>
      <c r="G21" s="90"/>
      <c r="H21" s="86"/>
      <c r="I21" s="87">
        <v>19</v>
      </c>
      <c r="J21" s="93">
        <f t="shared" si="3"/>
        <v>44029</v>
      </c>
      <c r="K21" s="71">
        <f>IFERROR(VLOOKUP(J21,'input from AMS loads'!$A$1:$E$999,5,FALSE),0)</f>
        <v>0</v>
      </c>
      <c r="L21" s="88">
        <f>SUM(K3:K21)/4</f>
        <v>0</v>
      </c>
      <c r="M21" s="88">
        <f t="shared" si="5"/>
        <v>0</v>
      </c>
      <c r="N21" s="89" t="e">
        <f t="shared" si="1"/>
        <v>#N/A</v>
      </c>
      <c r="O21" s="90"/>
    </row>
    <row r="22" spans="1:15" x14ac:dyDescent="0.3">
      <c r="A22" s="91">
        <v>20</v>
      </c>
      <c r="B22" s="92">
        <f t="shared" si="2"/>
        <v>44030</v>
      </c>
      <c r="C22" s="71">
        <f>SUM('loading plan 2019.2019'!R35:S35)</f>
        <v>0</v>
      </c>
      <c r="D22" s="88">
        <f>SUM(C3:C22)/4</f>
        <v>0</v>
      </c>
      <c r="E22" s="88">
        <f t="shared" si="4"/>
        <v>0</v>
      </c>
      <c r="F22" s="89" t="e">
        <f t="shared" si="0"/>
        <v>#N/A</v>
      </c>
      <c r="G22" s="90"/>
      <c r="H22" s="86"/>
      <c r="I22" s="87">
        <v>20</v>
      </c>
      <c r="J22" s="93">
        <f t="shared" si="3"/>
        <v>44030</v>
      </c>
      <c r="K22" s="71">
        <f>IFERROR(VLOOKUP(J22,'input from AMS loads'!$A$1:$E$999,5,FALSE),0)</f>
        <v>0</v>
      </c>
      <c r="L22" s="88">
        <f>SUM(K3:K22)/4</f>
        <v>0</v>
      </c>
      <c r="M22" s="88">
        <f t="shared" si="5"/>
        <v>0</v>
      </c>
      <c r="N22" s="89" t="e">
        <f t="shared" si="1"/>
        <v>#N/A</v>
      </c>
      <c r="O22" s="90"/>
    </row>
    <row r="23" spans="1:15" ht="15" thickBot="1" x14ac:dyDescent="0.35">
      <c r="A23" s="91">
        <v>21</v>
      </c>
      <c r="B23" s="92">
        <f t="shared" si="2"/>
        <v>44031</v>
      </c>
      <c r="C23" s="94">
        <f>SUM('loading plan 2019.2019'!U35:V35)</f>
        <v>0</v>
      </c>
      <c r="D23" s="95">
        <f>SUM(C3:C23)/4</f>
        <v>0</v>
      </c>
      <c r="E23" s="95">
        <f t="shared" si="4"/>
        <v>0</v>
      </c>
      <c r="F23" s="96" t="e">
        <f t="shared" si="0"/>
        <v>#N/A</v>
      </c>
      <c r="G23" s="97">
        <f t="shared" ref="G23" si="8">SUM(C17:C23)</f>
        <v>0</v>
      </c>
      <c r="H23" s="86"/>
      <c r="I23" s="87">
        <v>21</v>
      </c>
      <c r="J23" s="93">
        <f t="shared" si="3"/>
        <v>44031</v>
      </c>
      <c r="K23" s="98">
        <f>IFERROR(VLOOKUP(J23,'input from AMS loads'!$A$1:$E$999,5,FALSE),0)</f>
        <v>0</v>
      </c>
      <c r="L23" s="99">
        <f>SUM(K3:K23)/4</f>
        <v>0</v>
      </c>
      <c r="M23" s="99">
        <f t="shared" si="5"/>
        <v>0</v>
      </c>
      <c r="N23" s="100" t="e">
        <f t="shared" si="1"/>
        <v>#N/A</v>
      </c>
      <c r="O23" s="101">
        <f t="shared" ref="O23" si="9">SUM(K17:K23)</f>
        <v>0</v>
      </c>
    </row>
    <row r="24" spans="1:15" x14ac:dyDescent="0.3">
      <c r="A24" s="91">
        <v>22</v>
      </c>
      <c r="B24" s="92">
        <f t="shared" si="2"/>
        <v>44032</v>
      </c>
      <c r="C24" s="71">
        <f>SUM('loading plan 2019.2019'!C41:D41)</f>
        <v>0</v>
      </c>
      <c r="D24" s="88">
        <f>SUM(C3:C24)/4</f>
        <v>0</v>
      </c>
      <c r="E24" s="88">
        <f>SUM(C18:C24)</f>
        <v>0</v>
      </c>
      <c r="F24" s="89" t="e">
        <f t="shared" si="0"/>
        <v>#N/A</v>
      </c>
      <c r="G24" s="90"/>
      <c r="H24" s="86"/>
      <c r="I24" s="87">
        <v>22</v>
      </c>
      <c r="J24" s="93">
        <f t="shared" si="3"/>
        <v>44032</v>
      </c>
      <c r="K24" s="71">
        <f>IFERROR(VLOOKUP(J24,'input from AMS loads'!$A$1:$E$999,5,FALSE),0)</f>
        <v>0</v>
      </c>
      <c r="L24" s="88">
        <f>SUM(K3:K24)/4</f>
        <v>0</v>
      </c>
      <c r="M24" s="88">
        <f>SUM(K18:K24)</f>
        <v>0</v>
      </c>
      <c r="N24" s="89" t="e">
        <f t="shared" si="1"/>
        <v>#N/A</v>
      </c>
      <c r="O24" s="90"/>
    </row>
    <row r="25" spans="1:15" x14ac:dyDescent="0.3">
      <c r="A25" s="91">
        <v>23</v>
      </c>
      <c r="B25" s="92">
        <f t="shared" si="2"/>
        <v>44033</v>
      </c>
      <c r="C25" s="71">
        <f>SUM('loading plan 2019.2019'!F41:G41)</f>
        <v>0</v>
      </c>
      <c r="D25" s="88">
        <f>SUM(C3:C25)/4</f>
        <v>0</v>
      </c>
      <c r="E25" s="88">
        <f t="shared" si="4"/>
        <v>0</v>
      </c>
      <c r="F25" s="89" t="e">
        <f t="shared" si="0"/>
        <v>#N/A</v>
      </c>
      <c r="G25" s="90"/>
      <c r="H25" s="86"/>
      <c r="I25" s="87">
        <v>23</v>
      </c>
      <c r="J25" s="93">
        <f t="shared" si="3"/>
        <v>44033</v>
      </c>
      <c r="K25" s="71">
        <f>IFERROR(VLOOKUP(J25,'input from AMS loads'!$A$1:$E$999,5,FALSE),0)</f>
        <v>0</v>
      </c>
      <c r="L25" s="88">
        <f>SUM(K3:K25)/4</f>
        <v>0</v>
      </c>
      <c r="M25" s="88">
        <f t="shared" si="5"/>
        <v>0</v>
      </c>
      <c r="N25" s="89" t="e">
        <f t="shared" si="1"/>
        <v>#N/A</v>
      </c>
      <c r="O25" s="90"/>
    </row>
    <row r="26" spans="1:15" x14ac:dyDescent="0.3">
      <c r="A26" s="91">
        <v>24</v>
      </c>
      <c r="B26" s="92">
        <f t="shared" si="2"/>
        <v>44034</v>
      </c>
      <c r="C26" s="71">
        <f>SUM('loading plan 2019.2019'!I41:J41)</f>
        <v>0</v>
      </c>
      <c r="D26" s="88">
        <f>SUM(C3:C26)/4</f>
        <v>0</v>
      </c>
      <c r="E26" s="88">
        <f t="shared" si="4"/>
        <v>0</v>
      </c>
      <c r="F26" s="89" t="e">
        <f t="shared" si="0"/>
        <v>#N/A</v>
      </c>
      <c r="G26" s="90"/>
      <c r="H26" s="86"/>
      <c r="I26" s="87">
        <v>24</v>
      </c>
      <c r="J26" s="93">
        <f t="shared" si="3"/>
        <v>44034</v>
      </c>
      <c r="K26" s="71">
        <f>IFERROR(VLOOKUP(J26,'input from AMS loads'!$A$1:$E$999,5,FALSE),0)</f>
        <v>0</v>
      </c>
      <c r="L26" s="88">
        <f>SUM(K3:K26)/4</f>
        <v>0</v>
      </c>
      <c r="M26" s="88">
        <f t="shared" si="5"/>
        <v>0</v>
      </c>
      <c r="N26" s="89" t="e">
        <f t="shared" si="1"/>
        <v>#N/A</v>
      </c>
      <c r="O26" s="90"/>
    </row>
    <row r="27" spans="1:15" x14ac:dyDescent="0.3">
      <c r="A27" s="91">
        <v>25</v>
      </c>
      <c r="B27" s="92">
        <f t="shared" si="2"/>
        <v>44035</v>
      </c>
      <c r="C27" s="71">
        <f>SUM('loading plan 2019.2019'!L41:M41)</f>
        <v>0</v>
      </c>
      <c r="D27" s="88">
        <f>SUM(C3:C27)/4</f>
        <v>0</v>
      </c>
      <c r="E27" s="88">
        <f t="shared" si="4"/>
        <v>0</v>
      </c>
      <c r="F27" s="89" t="e">
        <f t="shared" si="0"/>
        <v>#N/A</v>
      </c>
      <c r="G27" s="90"/>
      <c r="H27" s="86"/>
      <c r="I27" s="87">
        <v>25</v>
      </c>
      <c r="J27" s="93">
        <f t="shared" si="3"/>
        <v>44035</v>
      </c>
      <c r="K27" s="71">
        <f>IFERROR(VLOOKUP(J27,'input from AMS loads'!$A$1:$E$999,5,FALSE),0)</f>
        <v>0</v>
      </c>
      <c r="L27" s="88">
        <f>SUM(K3:K27)/4</f>
        <v>0</v>
      </c>
      <c r="M27" s="88">
        <f t="shared" si="5"/>
        <v>0</v>
      </c>
      <c r="N27" s="89" t="e">
        <f t="shared" si="1"/>
        <v>#N/A</v>
      </c>
      <c r="O27" s="90"/>
    </row>
    <row r="28" spans="1:15" x14ac:dyDescent="0.3">
      <c r="A28" s="91">
        <v>26</v>
      </c>
      <c r="B28" s="92">
        <f t="shared" si="2"/>
        <v>44036</v>
      </c>
      <c r="C28" s="71">
        <f>SUM('loading plan 2019.2019'!O41:P41)</f>
        <v>0</v>
      </c>
      <c r="D28" s="88">
        <f>SUM(C3:C28)/4</f>
        <v>0</v>
      </c>
      <c r="E28" s="88">
        <f t="shared" si="4"/>
        <v>0</v>
      </c>
      <c r="F28" s="89" t="e">
        <f t="shared" si="0"/>
        <v>#N/A</v>
      </c>
      <c r="G28" s="90"/>
      <c r="H28" s="86"/>
      <c r="I28" s="87">
        <v>26</v>
      </c>
      <c r="J28" s="93">
        <f t="shared" si="3"/>
        <v>44036</v>
      </c>
      <c r="K28" s="71">
        <f>IFERROR(VLOOKUP(J28,'input from AMS loads'!$A$1:$E$999,5,FALSE),0)</f>
        <v>0</v>
      </c>
      <c r="L28" s="88">
        <f>SUM(K3:K28)/4</f>
        <v>0</v>
      </c>
      <c r="M28" s="88">
        <f t="shared" si="5"/>
        <v>0</v>
      </c>
      <c r="N28" s="89" t="e">
        <f t="shared" si="1"/>
        <v>#N/A</v>
      </c>
      <c r="O28" s="90"/>
    </row>
    <row r="29" spans="1:15" x14ac:dyDescent="0.3">
      <c r="A29" s="91">
        <v>27</v>
      </c>
      <c r="B29" s="92">
        <f t="shared" si="2"/>
        <v>44037</v>
      </c>
      <c r="C29" s="71">
        <f>SUM('loading plan 2019.2019'!R41:S41)</f>
        <v>0</v>
      </c>
      <c r="D29" s="88">
        <f>SUM(C3:C29)/4</f>
        <v>0</v>
      </c>
      <c r="E29" s="88">
        <f t="shared" si="4"/>
        <v>0</v>
      </c>
      <c r="F29" s="89" t="e">
        <f t="shared" si="0"/>
        <v>#N/A</v>
      </c>
      <c r="G29" s="90"/>
      <c r="H29" s="86"/>
      <c r="I29" s="87">
        <v>27</v>
      </c>
      <c r="J29" s="93">
        <f t="shared" si="3"/>
        <v>44037</v>
      </c>
      <c r="K29" s="71">
        <f>IFERROR(VLOOKUP(J29,'input from AMS loads'!$A$1:$E$999,5,FALSE),0)</f>
        <v>0</v>
      </c>
      <c r="L29" s="88">
        <f>SUM(K3:K29)/4</f>
        <v>0</v>
      </c>
      <c r="M29" s="88">
        <f t="shared" si="5"/>
        <v>0</v>
      </c>
      <c r="N29" s="89" t="e">
        <f t="shared" si="1"/>
        <v>#N/A</v>
      </c>
      <c r="O29" s="90"/>
    </row>
    <row r="30" spans="1:15" ht="15" thickBot="1" x14ac:dyDescent="0.35">
      <c r="A30" s="91">
        <v>28</v>
      </c>
      <c r="B30" s="92">
        <f t="shared" si="2"/>
        <v>44038</v>
      </c>
      <c r="C30" s="94">
        <f>SUM('loading plan 2019.2019'!U41:V41)</f>
        <v>0</v>
      </c>
      <c r="D30" s="95">
        <f t="shared" ref="D30:D93" si="10">SUM(C3:C30)/4</f>
        <v>0</v>
      </c>
      <c r="E30" s="95">
        <f t="shared" si="4"/>
        <v>0</v>
      </c>
      <c r="F30" s="96" t="e">
        <f t="shared" si="0"/>
        <v>#N/A</v>
      </c>
      <c r="G30" s="97">
        <f t="shared" ref="G30" si="11">SUM(C24:C30)</f>
        <v>0</v>
      </c>
      <c r="H30" s="86"/>
      <c r="I30" s="87">
        <v>28</v>
      </c>
      <c r="J30" s="93">
        <f t="shared" si="3"/>
        <v>44038</v>
      </c>
      <c r="K30" s="98">
        <f>IFERROR(VLOOKUP(J30,'input from AMS loads'!$A$1:$E$999,5,FALSE),0)</f>
        <v>0</v>
      </c>
      <c r="L30" s="99">
        <f t="shared" ref="L30:L93" si="12">SUM(K3:K30)/4</f>
        <v>0</v>
      </c>
      <c r="M30" s="99">
        <f t="shared" si="5"/>
        <v>0</v>
      </c>
      <c r="N30" s="100" t="e">
        <f t="shared" si="1"/>
        <v>#N/A</v>
      </c>
      <c r="O30" s="101">
        <f t="shared" ref="O30" si="13">SUM(K24:K30)</f>
        <v>0</v>
      </c>
    </row>
    <row r="31" spans="1:15" x14ac:dyDescent="0.3">
      <c r="A31" s="91">
        <v>29</v>
      </c>
      <c r="B31" s="92">
        <f t="shared" si="2"/>
        <v>44039</v>
      </c>
      <c r="C31" s="71">
        <f>SUM('loading plan 2019.2019'!C47:D47)</f>
        <v>0</v>
      </c>
      <c r="D31" s="88">
        <f t="shared" si="10"/>
        <v>0</v>
      </c>
      <c r="E31" s="88">
        <f t="shared" si="4"/>
        <v>0</v>
      </c>
      <c r="F31" s="89" t="e">
        <f t="shared" si="0"/>
        <v>#N/A</v>
      </c>
      <c r="G31" s="90"/>
      <c r="H31" s="86"/>
      <c r="I31" s="87">
        <v>29</v>
      </c>
      <c r="J31" s="93">
        <f t="shared" si="3"/>
        <v>44039</v>
      </c>
      <c r="K31" s="71">
        <f>IFERROR(VLOOKUP(J31,'input from AMS loads'!$A$1:$E$999,5,FALSE),0)</f>
        <v>0</v>
      </c>
      <c r="L31" s="88">
        <f t="shared" si="12"/>
        <v>0</v>
      </c>
      <c r="M31" s="88">
        <f t="shared" si="5"/>
        <v>0</v>
      </c>
      <c r="N31" s="89" t="e">
        <f t="shared" si="1"/>
        <v>#N/A</v>
      </c>
      <c r="O31" s="90"/>
    </row>
    <row r="32" spans="1:15" x14ac:dyDescent="0.3">
      <c r="A32" s="91">
        <v>30</v>
      </c>
      <c r="B32" s="92">
        <f t="shared" si="2"/>
        <v>44040</v>
      </c>
      <c r="C32" s="71">
        <f>SUM('loading plan 2019.2019'!F47:G47)</f>
        <v>0</v>
      </c>
      <c r="D32" s="88">
        <f t="shared" si="10"/>
        <v>0</v>
      </c>
      <c r="E32" s="88">
        <f t="shared" si="4"/>
        <v>0</v>
      </c>
      <c r="F32" s="89" t="e">
        <f t="shared" si="0"/>
        <v>#N/A</v>
      </c>
      <c r="G32" s="90"/>
      <c r="H32" s="86"/>
      <c r="I32" s="87">
        <v>30</v>
      </c>
      <c r="J32" s="93">
        <f t="shared" si="3"/>
        <v>44040</v>
      </c>
      <c r="K32" s="71">
        <f>IFERROR(VLOOKUP(J32,'input from AMS loads'!$A$1:$E$999,5,FALSE),0)</f>
        <v>0</v>
      </c>
      <c r="L32" s="88">
        <f t="shared" si="12"/>
        <v>0</v>
      </c>
      <c r="M32" s="88">
        <f t="shared" si="5"/>
        <v>0</v>
      </c>
      <c r="N32" s="89" t="e">
        <f t="shared" si="1"/>
        <v>#N/A</v>
      </c>
      <c r="O32" s="90"/>
    </row>
    <row r="33" spans="1:16" x14ac:dyDescent="0.3">
      <c r="A33" s="91">
        <v>31</v>
      </c>
      <c r="B33" s="92">
        <f t="shared" si="2"/>
        <v>44041</v>
      </c>
      <c r="C33" s="71">
        <f>SUM('loading plan 2019.2019'!I47:J47)</f>
        <v>0</v>
      </c>
      <c r="D33" s="88">
        <f t="shared" si="10"/>
        <v>0</v>
      </c>
      <c r="E33" s="88">
        <f t="shared" si="4"/>
        <v>0</v>
      </c>
      <c r="F33" s="89" t="e">
        <f t="shared" si="0"/>
        <v>#N/A</v>
      </c>
      <c r="G33" s="90"/>
      <c r="H33" s="86"/>
      <c r="I33" s="87">
        <v>31</v>
      </c>
      <c r="J33" s="93">
        <f t="shared" si="3"/>
        <v>44041</v>
      </c>
      <c r="K33" s="71">
        <f>IFERROR(VLOOKUP(J33,'input from AMS loads'!$A$1:$E$999,5,FALSE),0)</f>
        <v>0</v>
      </c>
      <c r="L33" s="88">
        <f t="shared" si="12"/>
        <v>0</v>
      </c>
      <c r="M33" s="88">
        <f t="shared" si="5"/>
        <v>0</v>
      </c>
      <c r="N33" s="89" t="e">
        <f t="shared" si="1"/>
        <v>#N/A</v>
      </c>
      <c r="O33" s="90"/>
    </row>
    <row r="34" spans="1:16" x14ac:dyDescent="0.3">
      <c r="A34" s="91">
        <v>32</v>
      </c>
      <c r="B34" s="92">
        <f t="shared" si="2"/>
        <v>44042</v>
      </c>
      <c r="C34" s="71">
        <f>SUM('loading plan 2019.2019'!L47:M47)</f>
        <v>0</v>
      </c>
      <c r="D34" s="88">
        <f t="shared" si="10"/>
        <v>0</v>
      </c>
      <c r="E34" s="88">
        <f t="shared" si="4"/>
        <v>0</v>
      </c>
      <c r="F34" s="89" t="e">
        <f t="shared" si="0"/>
        <v>#N/A</v>
      </c>
      <c r="G34" s="90"/>
      <c r="H34" s="86"/>
      <c r="I34" s="87">
        <v>32</v>
      </c>
      <c r="J34" s="93">
        <f t="shared" si="3"/>
        <v>44042</v>
      </c>
      <c r="K34" s="71">
        <f>IFERROR(VLOOKUP(J34,'input from AMS loads'!$A$1:$E$999,5,FALSE),0)</f>
        <v>0</v>
      </c>
      <c r="L34" s="88">
        <f t="shared" si="12"/>
        <v>0</v>
      </c>
      <c r="M34" s="88">
        <f t="shared" si="5"/>
        <v>0</v>
      </c>
      <c r="N34" s="89" t="e">
        <f t="shared" si="1"/>
        <v>#N/A</v>
      </c>
      <c r="O34" s="90"/>
    </row>
    <row r="35" spans="1:16" x14ac:dyDescent="0.3">
      <c r="A35" s="91">
        <v>33</v>
      </c>
      <c r="B35" s="92">
        <f t="shared" si="2"/>
        <v>44043</v>
      </c>
      <c r="C35" s="71">
        <f>SUM('loading plan 2019.2019'!O47:P47)</f>
        <v>0</v>
      </c>
      <c r="D35" s="88">
        <f t="shared" si="10"/>
        <v>0</v>
      </c>
      <c r="E35" s="88">
        <f t="shared" si="4"/>
        <v>0</v>
      </c>
      <c r="F35" s="89" t="e">
        <f t="shared" si="0"/>
        <v>#N/A</v>
      </c>
      <c r="G35" s="90"/>
      <c r="H35" s="86"/>
      <c r="I35" s="87">
        <v>33</v>
      </c>
      <c r="J35" s="93">
        <f t="shared" si="3"/>
        <v>44043</v>
      </c>
      <c r="K35" s="71">
        <f>IFERROR(VLOOKUP(J35,'input from AMS loads'!$A$1:$E$999,5,FALSE),0)</f>
        <v>0</v>
      </c>
      <c r="L35" s="88">
        <f t="shared" si="12"/>
        <v>0</v>
      </c>
      <c r="M35" s="88">
        <f t="shared" si="5"/>
        <v>0</v>
      </c>
      <c r="N35" s="89" t="e">
        <f t="shared" si="1"/>
        <v>#N/A</v>
      </c>
      <c r="O35" s="90"/>
      <c r="P35" s="112"/>
    </row>
    <row r="36" spans="1:16" x14ac:dyDescent="0.3">
      <c r="A36" s="91">
        <v>34</v>
      </c>
      <c r="B36" s="92">
        <f t="shared" si="2"/>
        <v>44044</v>
      </c>
      <c r="C36" s="71">
        <f>SUM('loading plan 2019.2019'!R47:S47)</f>
        <v>0</v>
      </c>
      <c r="D36" s="88">
        <f t="shared" si="10"/>
        <v>0</v>
      </c>
      <c r="E36" s="88">
        <f t="shared" si="4"/>
        <v>0</v>
      </c>
      <c r="F36" s="89" t="e">
        <f t="shared" si="0"/>
        <v>#N/A</v>
      </c>
      <c r="G36" s="90"/>
      <c r="H36" s="86"/>
      <c r="I36" s="87">
        <v>34</v>
      </c>
      <c r="J36" s="93">
        <f t="shared" si="3"/>
        <v>44044</v>
      </c>
      <c r="K36" s="71">
        <f>IFERROR(VLOOKUP(J36,'input from AMS loads'!$A$1:$E$999,5,FALSE),0)</f>
        <v>0</v>
      </c>
      <c r="L36" s="88">
        <f t="shared" si="12"/>
        <v>0</v>
      </c>
      <c r="M36" s="88">
        <f t="shared" si="5"/>
        <v>0</v>
      </c>
      <c r="N36" s="89" t="e">
        <f t="shared" si="1"/>
        <v>#N/A</v>
      </c>
      <c r="O36" s="90"/>
    </row>
    <row r="37" spans="1:16" ht="15" thickBot="1" x14ac:dyDescent="0.35">
      <c r="A37" s="91">
        <v>35</v>
      </c>
      <c r="B37" s="92">
        <f t="shared" si="2"/>
        <v>44045</v>
      </c>
      <c r="C37" s="94">
        <f>SUM('loading plan 2019.2019'!U47:V47)</f>
        <v>0</v>
      </c>
      <c r="D37" s="95">
        <f t="shared" si="10"/>
        <v>0</v>
      </c>
      <c r="E37" s="95">
        <f t="shared" si="4"/>
        <v>0</v>
      </c>
      <c r="F37" s="96" t="e">
        <f t="shared" si="0"/>
        <v>#N/A</v>
      </c>
      <c r="G37" s="97">
        <f t="shared" ref="G37" si="14">SUM(C31:C37)</f>
        <v>0</v>
      </c>
      <c r="H37" s="86"/>
      <c r="I37" s="87">
        <v>35</v>
      </c>
      <c r="J37" s="93">
        <f t="shared" si="3"/>
        <v>44045</v>
      </c>
      <c r="K37" s="98">
        <f>IFERROR(VLOOKUP(J37,'input from AMS loads'!$A$1:$E$999,5,FALSE),0)</f>
        <v>0</v>
      </c>
      <c r="L37" s="99">
        <f t="shared" si="12"/>
        <v>0</v>
      </c>
      <c r="M37" s="99">
        <f t="shared" si="5"/>
        <v>0</v>
      </c>
      <c r="N37" s="100" t="e">
        <f t="shared" si="1"/>
        <v>#N/A</v>
      </c>
      <c r="O37" s="101">
        <f t="shared" ref="O37" si="15">SUM(K31:K37)</f>
        <v>0</v>
      </c>
    </row>
    <row r="38" spans="1:16" x14ac:dyDescent="0.3">
      <c r="A38" s="91">
        <v>36</v>
      </c>
      <c r="B38" s="92">
        <f t="shared" si="2"/>
        <v>44046</v>
      </c>
      <c r="C38" s="71">
        <f>SUM('loading plan 2019.2019'!C53:D53)</f>
        <v>0</v>
      </c>
      <c r="D38" s="88">
        <f t="shared" si="10"/>
        <v>0</v>
      </c>
      <c r="E38" s="88">
        <f t="shared" si="4"/>
        <v>0</v>
      </c>
      <c r="F38" s="89" t="e">
        <f t="shared" si="0"/>
        <v>#N/A</v>
      </c>
      <c r="G38" s="90"/>
      <c r="H38" s="86"/>
      <c r="I38" s="87">
        <v>36</v>
      </c>
      <c r="J38" s="93">
        <f t="shared" si="3"/>
        <v>44046</v>
      </c>
      <c r="K38" s="71">
        <f>IFERROR(VLOOKUP(J38,'input from AMS loads'!$A$1:$E$999,5,FALSE),0)</f>
        <v>0</v>
      </c>
      <c r="L38" s="88">
        <f t="shared" si="12"/>
        <v>0</v>
      </c>
      <c r="M38" s="88">
        <f t="shared" si="5"/>
        <v>0</v>
      </c>
      <c r="N38" s="89" t="e">
        <f t="shared" si="1"/>
        <v>#N/A</v>
      </c>
      <c r="O38" s="90"/>
    </row>
    <row r="39" spans="1:16" x14ac:dyDescent="0.3">
      <c r="A39" s="91">
        <v>37</v>
      </c>
      <c r="B39" s="92">
        <f t="shared" si="2"/>
        <v>44047</v>
      </c>
      <c r="C39" s="71">
        <f>SUM('loading plan 2019.2019'!F53:G53)</f>
        <v>0</v>
      </c>
      <c r="D39" s="88">
        <f t="shared" si="10"/>
        <v>0</v>
      </c>
      <c r="E39" s="88">
        <f t="shared" si="4"/>
        <v>0</v>
      </c>
      <c r="F39" s="89" t="e">
        <f t="shared" si="0"/>
        <v>#N/A</v>
      </c>
      <c r="G39" s="90"/>
      <c r="H39" s="86"/>
      <c r="I39" s="87">
        <v>37</v>
      </c>
      <c r="J39" s="93">
        <f t="shared" si="3"/>
        <v>44047</v>
      </c>
      <c r="K39" s="71">
        <f>IFERROR(VLOOKUP(J39,'input from AMS loads'!$A$1:$E$999,5,FALSE),0)</f>
        <v>0</v>
      </c>
      <c r="L39" s="88">
        <f t="shared" si="12"/>
        <v>0</v>
      </c>
      <c r="M39" s="88">
        <f t="shared" si="5"/>
        <v>0</v>
      </c>
      <c r="N39" s="89" t="e">
        <f t="shared" si="1"/>
        <v>#N/A</v>
      </c>
      <c r="O39" s="90"/>
    </row>
    <row r="40" spans="1:16" x14ac:dyDescent="0.3">
      <c r="A40" s="91">
        <v>38</v>
      </c>
      <c r="B40" s="92">
        <f t="shared" si="2"/>
        <v>44048</v>
      </c>
      <c r="C40" s="71">
        <f>SUM('loading plan 2019.2019'!I53:J53)</f>
        <v>0</v>
      </c>
      <c r="D40" s="88">
        <f t="shared" si="10"/>
        <v>0</v>
      </c>
      <c r="E40" s="88">
        <f t="shared" si="4"/>
        <v>0</v>
      </c>
      <c r="F40" s="89" t="e">
        <f t="shared" si="0"/>
        <v>#N/A</v>
      </c>
      <c r="G40" s="90"/>
      <c r="H40" s="86"/>
      <c r="I40" s="87">
        <v>38</v>
      </c>
      <c r="J40" s="93">
        <f t="shared" si="3"/>
        <v>44048</v>
      </c>
      <c r="K40" s="71">
        <f>IFERROR(VLOOKUP(J40,'input from AMS loads'!$A$1:$E$999,5,FALSE),0)</f>
        <v>0</v>
      </c>
      <c r="L40" s="88">
        <f t="shared" si="12"/>
        <v>0</v>
      </c>
      <c r="M40" s="88">
        <f t="shared" si="5"/>
        <v>0</v>
      </c>
      <c r="N40" s="89" t="e">
        <f t="shared" si="1"/>
        <v>#N/A</v>
      </c>
      <c r="O40" s="90"/>
    </row>
    <row r="41" spans="1:16" x14ac:dyDescent="0.3">
      <c r="A41" s="91">
        <v>39</v>
      </c>
      <c r="B41" s="92">
        <f t="shared" si="2"/>
        <v>44049</v>
      </c>
      <c r="C41" s="71">
        <f>SUM('loading plan 2019.2019'!L53:M53)</f>
        <v>0</v>
      </c>
      <c r="D41" s="88">
        <f t="shared" si="10"/>
        <v>0</v>
      </c>
      <c r="E41" s="88">
        <f t="shared" si="4"/>
        <v>0</v>
      </c>
      <c r="F41" s="89" t="e">
        <f t="shared" si="0"/>
        <v>#N/A</v>
      </c>
      <c r="G41" s="90"/>
      <c r="H41" s="86"/>
      <c r="I41" s="87">
        <v>39</v>
      </c>
      <c r="J41" s="93">
        <f t="shared" si="3"/>
        <v>44049</v>
      </c>
      <c r="K41" s="71">
        <f>IFERROR(VLOOKUP(J41,'input from AMS loads'!$A$1:$E$999,5,FALSE),0)</f>
        <v>0</v>
      </c>
      <c r="L41" s="88">
        <f t="shared" si="12"/>
        <v>0</v>
      </c>
      <c r="M41" s="88">
        <f t="shared" si="5"/>
        <v>0</v>
      </c>
      <c r="N41" s="89" t="e">
        <f t="shared" si="1"/>
        <v>#N/A</v>
      </c>
      <c r="O41" s="90"/>
    </row>
    <row r="42" spans="1:16" x14ac:dyDescent="0.3">
      <c r="A42" s="91">
        <v>40</v>
      </c>
      <c r="B42" s="92">
        <f t="shared" si="2"/>
        <v>44050</v>
      </c>
      <c r="C42" s="71">
        <f>SUM('loading plan 2019.2019'!O53:P53)</f>
        <v>0</v>
      </c>
      <c r="D42" s="88">
        <f t="shared" si="10"/>
        <v>0</v>
      </c>
      <c r="E42" s="88">
        <f t="shared" si="4"/>
        <v>0</v>
      </c>
      <c r="F42" s="89" t="e">
        <f t="shared" si="0"/>
        <v>#N/A</v>
      </c>
      <c r="G42" s="90"/>
      <c r="H42" s="86"/>
      <c r="I42" s="87">
        <v>40</v>
      </c>
      <c r="J42" s="93">
        <f t="shared" si="3"/>
        <v>44050</v>
      </c>
      <c r="K42" s="71">
        <f>IFERROR(VLOOKUP(J42,'input from AMS loads'!$A$1:$E$999,5,FALSE),0)</f>
        <v>0</v>
      </c>
      <c r="L42" s="88">
        <f t="shared" si="12"/>
        <v>0</v>
      </c>
      <c r="M42" s="88">
        <f t="shared" si="5"/>
        <v>0</v>
      </c>
      <c r="N42" s="89" t="e">
        <f t="shared" si="1"/>
        <v>#N/A</v>
      </c>
      <c r="O42" s="90"/>
    </row>
    <row r="43" spans="1:16" x14ac:dyDescent="0.3">
      <c r="A43" s="91">
        <v>41</v>
      </c>
      <c r="B43" s="92">
        <f t="shared" si="2"/>
        <v>44051</v>
      </c>
      <c r="C43" s="71">
        <f>SUM('loading plan 2019.2019'!R53:S53)</f>
        <v>0</v>
      </c>
      <c r="D43" s="88">
        <f t="shared" si="10"/>
        <v>0</v>
      </c>
      <c r="E43" s="88">
        <f t="shared" si="4"/>
        <v>0</v>
      </c>
      <c r="F43" s="89" t="e">
        <f t="shared" si="0"/>
        <v>#N/A</v>
      </c>
      <c r="G43" s="90"/>
      <c r="H43" s="86"/>
      <c r="I43" s="87">
        <v>41</v>
      </c>
      <c r="J43" s="93">
        <f t="shared" si="3"/>
        <v>44051</v>
      </c>
      <c r="K43" s="71">
        <f>IFERROR(VLOOKUP(J43,'input from AMS loads'!$A$1:$E$999,5,FALSE),0)</f>
        <v>0</v>
      </c>
      <c r="L43" s="88">
        <f t="shared" si="12"/>
        <v>0</v>
      </c>
      <c r="M43" s="88">
        <f t="shared" si="5"/>
        <v>0</v>
      </c>
      <c r="N43" s="89" t="e">
        <f t="shared" si="1"/>
        <v>#N/A</v>
      </c>
      <c r="O43" s="90"/>
    </row>
    <row r="44" spans="1:16" ht="15" thickBot="1" x14ac:dyDescent="0.35">
      <c r="A44" s="91">
        <v>42</v>
      </c>
      <c r="B44" s="92">
        <f t="shared" si="2"/>
        <v>44052</v>
      </c>
      <c r="C44" s="94">
        <f>SUM('loading plan 2019.2019'!U53:V53)</f>
        <v>0</v>
      </c>
      <c r="D44" s="95">
        <f t="shared" si="10"/>
        <v>0</v>
      </c>
      <c r="E44" s="95">
        <f t="shared" si="4"/>
        <v>0</v>
      </c>
      <c r="F44" s="96" t="e">
        <f t="shared" si="0"/>
        <v>#N/A</v>
      </c>
      <c r="G44" s="97">
        <f t="shared" ref="G44:G100" si="16">SUM(C38:C44)</f>
        <v>0</v>
      </c>
      <c r="H44" s="86"/>
      <c r="I44" s="87">
        <v>42</v>
      </c>
      <c r="J44" s="93">
        <f t="shared" si="3"/>
        <v>44052</v>
      </c>
      <c r="K44" s="98">
        <f>IFERROR(VLOOKUP(J44,'input from AMS loads'!$A$1:$E$999,5,FALSE),0)</f>
        <v>0</v>
      </c>
      <c r="L44" s="99">
        <f t="shared" si="12"/>
        <v>0</v>
      </c>
      <c r="M44" s="99">
        <f t="shared" si="5"/>
        <v>0</v>
      </c>
      <c r="N44" s="100" t="e">
        <f t="shared" si="1"/>
        <v>#N/A</v>
      </c>
      <c r="O44" s="101">
        <f t="shared" ref="O44:O100" si="17">SUM(K38:K44)</f>
        <v>0</v>
      </c>
    </row>
    <row r="45" spans="1:16" x14ac:dyDescent="0.3">
      <c r="A45" s="91">
        <v>43</v>
      </c>
      <c r="B45" s="92">
        <f t="shared" si="2"/>
        <v>44053</v>
      </c>
      <c r="C45" s="71">
        <f>SUM('loading plan 2019.2019'!C59:D59)</f>
        <v>0</v>
      </c>
      <c r="D45" s="88">
        <f t="shared" si="10"/>
        <v>0</v>
      </c>
      <c r="E45" s="88">
        <f t="shared" si="4"/>
        <v>0</v>
      </c>
      <c r="F45" s="89" t="e">
        <f t="shared" si="0"/>
        <v>#N/A</v>
      </c>
      <c r="G45" s="90"/>
      <c r="H45" s="86"/>
      <c r="I45" s="87">
        <v>43</v>
      </c>
      <c r="J45" s="93">
        <f t="shared" si="3"/>
        <v>44053</v>
      </c>
      <c r="K45" s="71">
        <f>IFERROR(VLOOKUP(J45,'input from AMS loads'!$A$1:$E$999,5,FALSE),0)</f>
        <v>0</v>
      </c>
      <c r="L45" s="88">
        <f t="shared" si="12"/>
        <v>0</v>
      </c>
      <c r="M45" s="88">
        <f t="shared" si="5"/>
        <v>0</v>
      </c>
      <c r="N45" s="89" t="e">
        <f t="shared" si="1"/>
        <v>#N/A</v>
      </c>
      <c r="O45" s="90"/>
    </row>
    <row r="46" spans="1:16" x14ac:dyDescent="0.3">
      <c r="A46" s="91">
        <v>44</v>
      </c>
      <c r="B46" s="92">
        <f t="shared" si="2"/>
        <v>44054</v>
      </c>
      <c r="C46" s="71">
        <f>SUM('loading plan 2019.2019'!F59:G59)</f>
        <v>0</v>
      </c>
      <c r="D46" s="88">
        <f t="shared" si="10"/>
        <v>0</v>
      </c>
      <c r="E46" s="88">
        <f t="shared" si="4"/>
        <v>0</v>
      </c>
      <c r="F46" s="89" t="e">
        <f t="shared" si="0"/>
        <v>#N/A</v>
      </c>
      <c r="G46" s="90"/>
      <c r="H46" s="86"/>
      <c r="I46" s="87">
        <v>44</v>
      </c>
      <c r="J46" s="93">
        <f t="shared" si="3"/>
        <v>44054</v>
      </c>
      <c r="K46" s="71">
        <f>IFERROR(VLOOKUP(J46,'input from AMS loads'!$A$1:$E$999,5,FALSE),0)</f>
        <v>0</v>
      </c>
      <c r="L46" s="88">
        <f t="shared" si="12"/>
        <v>0</v>
      </c>
      <c r="M46" s="88">
        <f t="shared" si="5"/>
        <v>0</v>
      </c>
      <c r="N46" s="89" t="e">
        <f t="shared" si="1"/>
        <v>#N/A</v>
      </c>
      <c r="O46" s="90"/>
    </row>
    <row r="47" spans="1:16" x14ac:dyDescent="0.3">
      <c r="A47" s="91">
        <v>45</v>
      </c>
      <c r="B47" s="92">
        <f t="shared" si="2"/>
        <v>44055</v>
      </c>
      <c r="C47" s="71">
        <f>SUM('loading plan 2019.2019'!I59:J59)</f>
        <v>0</v>
      </c>
      <c r="D47" s="88">
        <f t="shared" si="10"/>
        <v>0</v>
      </c>
      <c r="E47" s="88">
        <f t="shared" si="4"/>
        <v>0</v>
      </c>
      <c r="F47" s="89" t="e">
        <f t="shared" si="0"/>
        <v>#N/A</v>
      </c>
      <c r="G47" s="90"/>
      <c r="H47" s="86"/>
      <c r="I47" s="87">
        <v>45</v>
      </c>
      <c r="J47" s="93">
        <f t="shared" si="3"/>
        <v>44055</v>
      </c>
      <c r="K47" s="71">
        <f>IFERROR(VLOOKUP(J47,'input from AMS loads'!$A$1:$E$999,5,FALSE),0)</f>
        <v>0</v>
      </c>
      <c r="L47" s="88">
        <f t="shared" si="12"/>
        <v>0</v>
      </c>
      <c r="M47" s="88">
        <f t="shared" si="5"/>
        <v>0</v>
      </c>
      <c r="N47" s="89" t="e">
        <f t="shared" si="1"/>
        <v>#N/A</v>
      </c>
      <c r="O47" s="90"/>
    </row>
    <row r="48" spans="1:16" x14ac:dyDescent="0.3">
      <c r="A48" s="91">
        <v>46</v>
      </c>
      <c r="B48" s="92">
        <f t="shared" si="2"/>
        <v>44056</v>
      </c>
      <c r="C48" s="71">
        <f>SUM('loading plan 2019.2019'!L59:M59)</f>
        <v>0</v>
      </c>
      <c r="D48" s="88">
        <f t="shared" si="10"/>
        <v>0</v>
      </c>
      <c r="E48" s="88">
        <f t="shared" si="4"/>
        <v>0</v>
      </c>
      <c r="F48" s="89" t="e">
        <f t="shared" si="0"/>
        <v>#N/A</v>
      </c>
      <c r="G48" s="90"/>
      <c r="H48" s="86"/>
      <c r="I48" s="87">
        <v>46</v>
      </c>
      <c r="J48" s="93">
        <f t="shared" si="3"/>
        <v>44056</v>
      </c>
      <c r="K48" s="71">
        <f>IFERROR(VLOOKUP(J48,'input from AMS loads'!$A$1:$E$999,5,FALSE),0)</f>
        <v>0</v>
      </c>
      <c r="L48" s="88">
        <f t="shared" si="12"/>
        <v>0</v>
      </c>
      <c r="M48" s="88">
        <f t="shared" si="5"/>
        <v>0</v>
      </c>
      <c r="N48" s="89" t="e">
        <f t="shared" si="1"/>
        <v>#N/A</v>
      </c>
      <c r="O48" s="90"/>
    </row>
    <row r="49" spans="1:15" x14ac:dyDescent="0.3">
      <c r="A49" s="91">
        <v>47</v>
      </c>
      <c r="B49" s="92">
        <f t="shared" si="2"/>
        <v>44057</v>
      </c>
      <c r="C49" s="71">
        <f>SUM('loading plan 2019.2019'!O59:P59)</f>
        <v>0</v>
      </c>
      <c r="D49" s="88">
        <f t="shared" si="10"/>
        <v>0</v>
      </c>
      <c r="E49" s="88">
        <f t="shared" si="4"/>
        <v>0</v>
      </c>
      <c r="F49" s="89" t="e">
        <f t="shared" si="0"/>
        <v>#N/A</v>
      </c>
      <c r="G49" s="90"/>
      <c r="H49" s="86"/>
      <c r="I49" s="87">
        <v>47</v>
      </c>
      <c r="J49" s="93">
        <f t="shared" si="3"/>
        <v>44057</v>
      </c>
      <c r="K49" s="71">
        <f>IFERROR(VLOOKUP(J49,'input from AMS loads'!$A$1:$E$999,5,FALSE),0)</f>
        <v>0</v>
      </c>
      <c r="L49" s="88">
        <f t="shared" si="12"/>
        <v>0</v>
      </c>
      <c r="M49" s="88">
        <f t="shared" si="5"/>
        <v>0</v>
      </c>
      <c r="N49" s="89" t="e">
        <f t="shared" si="1"/>
        <v>#N/A</v>
      </c>
      <c r="O49" s="90"/>
    </row>
    <row r="50" spans="1:15" x14ac:dyDescent="0.3">
      <c r="A50" s="91">
        <v>48</v>
      </c>
      <c r="B50" s="92">
        <f t="shared" si="2"/>
        <v>44058</v>
      </c>
      <c r="C50" s="71">
        <f>SUM('loading plan 2019.2019'!R59:S59)</f>
        <v>0</v>
      </c>
      <c r="D50" s="88">
        <f t="shared" si="10"/>
        <v>0</v>
      </c>
      <c r="E50" s="88">
        <f t="shared" si="4"/>
        <v>0</v>
      </c>
      <c r="F50" s="89" t="e">
        <f t="shared" si="0"/>
        <v>#N/A</v>
      </c>
      <c r="G50" s="90"/>
      <c r="H50" s="86"/>
      <c r="I50" s="87">
        <v>48</v>
      </c>
      <c r="J50" s="93">
        <f t="shared" si="3"/>
        <v>44058</v>
      </c>
      <c r="K50" s="71">
        <f>IFERROR(VLOOKUP(J50,'input from AMS loads'!$A$1:$E$999,5,FALSE),0)</f>
        <v>0</v>
      </c>
      <c r="L50" s="88">
        <f t="shared" si="12"/>
        <v>0</v>
      </c>
      <c r="M50" s="88">
        <f t="shared" si="5"/>
        <v>0</v>
      </c>
      <c r="N50" s="89" t="e">
        <f t="shared" si="1"/>
        <v>#N/A</v>
      </c>
      <c r="O50" s="90"/>
    </row>
    <row r="51" spans="1:15" ht="15" thickBot="1" x14ac:dyDescent="0.35">
      <c r="A51" s="91">
        <v>49</v>
      </c>
      <c r="B51" s="92">
        <f t="shared" si="2"/>
        <v>44059</v>
      </c>
      <c r="C51" s="94">
        <f>SUM('loading plan 2019.2019'!U59:V59)</f>
        <v>0</v>
      </c>
      <c r="D51" s="95">
        <f t="shared" si="10"/>
        <v>0</v>
      </c>
      <c r="E51" s="95">
        <f t="shared" si="4"/>
        <v>0</v>
      </c>
      <c r="F51" s="96" t="e">
        <f t="shared" si="0"/>
        <v>#N/A</v>
      </c>
      <c r="G51" s="97">
        <f t="shared" ref="G51:G107" si="18">SUM(C45:C51)</f>
        <v>0</v>
      </c>
      <c r="H51" s="86"/>
      <c r="I51" s="87">
        <v>49</v>
      </c>
      <c r="J51" s="93">
        <f t="shared" si="3"/>
        <v>44059</v>
      </c>
      <c r="K51" s="98">
        <f>IFERROR(VLOOKUP(J51,'input from AMS loads'!$A$1:$E$999,5,FALSE),0)</f>
        <v>0</v>
      </c>
      <c r="L51" s="99">
        <f t="shared" si="12"/>
        <v>0</v>
      </c>
      <c r="M51" s="99">
        <f t="shared" si="5"/>
        <v>0</v>
      </c>
      <c r="N51" s="100" t="e">
        <f t="shared" si="1"/>
        <v>#N/A</v>
      </c>
      <c r="O51" s="101">
        <f t="shared" ref="O51:O107" si="19">SUM(K45:K51)</f>
        <v>0</v>
      </c>
    </row>
    <row r="52" spans="1:15" x14ac:dyDescent="0.3">
      <c r="A52" s="91">
        <v>50</v>
      </c>
      <c r="B52" s="92">
        <f t="shared" si="2"/>
        <v>44060</v>
      </c>
      <c r="C52" s="71">
        <f>SUM('loading plan 2019.2019'!C65:D65)</f>
        <v>0</v>
      </c>
      <c r="D52" s="88">
        <f t="shared" si="10"/>
        <v>0</v>
      </c>
      <c r="E52" s="88">
        <f t="shared" si="4"/>
        <v>0</v>
      </c>
      <c r="F52" s="89" t="e">
        <f t="shared" si="0"/>
        <v>#N/A</v>
      </c>
      <c r="G52" s="90"/>
      <c r="H52" s="86"/>
      <c r="I52" s="87">
        <v>50</v>
      </c>
      <c r="J52" s="93">
        <f t="shared" si="3"/>
        <v>44060</v>
      </c>
      <c r="K52" s="71">
        <f>IFERROR(VLOOKUP(J52,'input from AMS loads'!$A$1:$E$999,5,FALSE),0)</f>
        <v>0</v>
      </c>
      <c r="L52" s="88">
        <f t="shared" si="12"/>
        <v>0</v>
      </c>
      <c r="M52" s="88">
        <f t="shared" si="5"/>
        <v>0</v>
      </c>
      <c r="N52" s="89" t="e">
        <f t="shared" si="1"/>
        <v>#N/A</v>
      </c>
      <c r="O52" s="90"/>
    </row>
    <row r="53" spans="1:15" x14ac:dyDescent="0.3">
      <c r="A53" s="91">
        <v>51</v>
      </c>
      <c r="B53" s="92">
        <f t="shared" si="2"/>
        <v>44061</v>
      </c>
      <c r="C53" s="71">
        <f>SUM('loading plan 2019.2019'!F65:G65)</f>
        <v>0</v>
      </c>
      <c r="D53" s="88">
        <f t="shared" si="10"/>
        <v>0</v>
      </c>
      <c r="E53" s="88">
        <f t="shared" si="4"/>
        <v>0</v>
      </c>
      <c r="F53" s="89" t="e">
        <f t="shared" si="0"/>
        <v>#N/A</v>
      </c>
      <c r="G53" s="90"/>
      <c r="H53" s="86"/>
      <c r="I53" s="87">
        <v>51</v>
      </c>
      <c r="J53" s="93">
        <f t="shared" si="3"/>
        <v>44061</v>
      </c>
      <c r="K53" s="71">
        <f>IFERROR(VLOOKUP(J53,'input from AMS loads'!$A$1:$E$999,5,FALSE),0)</f>
        <v>0</v>
      </c>
      <c r="L53" s="88">
        <f t="shared" si="12"/>
        <v>0</v>
      </c>
      <c r="M53" s="88">
        <f t="shared" si="5"/>
        <v>0</v>
      </c>
      <c r="N53" s="89" t="e">
        <f t="shared" si="1"/>
        <v>#N/A</v>
      </c>
      <c r="O53" s="90"/>
    </row>
    <row r="54" spans="1:15" x14ac:dyDescent="0.3">
      <c r="A54" s="91">
        <v>52</v>
      </c>
      <c r="B54" s="92">
        <f t="shared" si="2"/>
        <v>44062</v>
      </c>
      <c r="C54" s="71">
        <f>SUM('loading plan 2019.2019'!I65:J65)</f>
        <v>0</v>
      </c>
      <c r="D54" s="88">
        <f t="shared" si="10"/>
        <v>0</v>
      </c>
      <c r="E54" s="88">
        <f t="shared" si="4"/>
        <v>0</v>
      </c>
      <c r="F54" s="89" t="e">
        <f t="shared" si="0"/>
        <v>#N/A</v>
      </c>
      <c r="G54" s="90"/>
      <c r="H54" s="86"/>
      <c r="I54" s="87">
        <v>52</v>
      </c>
      <c r="J54" s="93">
        <f t="shared" si="3"/>
        <v>44062</v>
      </c>
      <c r="K54" s="71">
        <f>IFERROR(VLOOKUP(J54,'input from AMS loads'!$A$1:$E$999,5,FALSE),0)</f>
        <v>0</v>
      </c>
      <c r="L54" s="88">
        <f t="shared" si="12"/>
        <v>0</v>
      </c>
      <c r="M54" s="88">
        <f t="shared" si="5"/>
        <v>0</v>
      </c>
      <c r="N54" s="89" t="e">
        <f t="shared" si="1"/>
        <v>#N/A</v>
      </c>
      <c r="O54" s="90"/>
    </row>
    <row r="55" spans="1:15" x14ac:dyDescent="0.3">
      <c r="A55" s="91">
        <v>53</v>
      </c>
      <c r="B55" s="92">
        <f t="shared" si="2"/>
        <v>44063</v>
      </c>
      <c r="C55" s="71">
        <f>SUM('loading plan 2019.2019'!L65:M65)</f>
        <v>0</v>
      </c>
      <c r="D55" s="88">
        <f t="shared" si="10"/>
        <v>0</v>
      </c>
      <c r="E55" s="88">
        <f t="shared" si="4"/>
        <v>0</v>
      </c>
      <c r="F55" s="89" t="e">
        <f t="shared" si="0"/>
        <v>#N/A</v>
      </c>
      <c r="G55" s="90"/>
      <c r="H55" s="86"/>
      <c r="I55" s="87">
        <v>53</v>
      </c>
      <c r="J55" s="93">
        <f t="shared" si="3"/>
        <v>44063</v>
      </c>
      <c r="K55" s="71">
        <f>IFERROR(VLOOKUP(J55,'input from AMS loads'!$A$1:$E$999,5,FALSE),0)</f>
        <v>0</v>
      </c>
      <c r="L55" s="88">
        <f t="shared" si="12"/>
        <v>0</v>
      </c>
      <c r="M55" s="88">
        <f t="shared" si="5"/>
        <v>0</v>
      </c>
      <c r="N55" s="89" t="e">
        <f t="shared" si="1"/>
        <v>#N/A</v>
      </c>
      <c r="O55" s="90"/>
    </row>
    <row r="56" spans="1:15" x14ac:dyDescent="0.3">
      <c r="A56" s="91">
        <v>54</v>
      </c>
      <c r="B56" s="92">
        <f t="shared" si="2"/>
        <v>44064</v>
      </c>
      <c r="C56" s="71">
        <f>SUM('loading plan 2019.2019'!O65:P65)</f>
        <v>0</v>
      </c>
      <c r="D56" s="88">
        <f t="shared" si="10"/>
        <v>0</v>
      </c>
      <c r="E56" s="88">
        <f t="shared" si="4"/>
        <v>0</v>
      </c>
      <c r="F56" s="89" t="e">
        <f t="shared" si="0"/>
        <v>#N/A</v>
      </c>
      <c r="G56" s="90"/>
      <c r="H56" s="86"/>
      <c r="I56" s="87">
        <v>54</v>
      </c>
      <c r="J56" s="93">
        <f t="shared" si="3"/>
        <v>44064</v>
      </c>
      <c r="K56" s="71">
        <f>IFERROR(VLOOKUP(J56,'input from AMS loads'!$A$1:$E$999,5,FALSE),0)</f>
        <v>0</v>
      </c>
      <c r="L56" s="88">
        <f t="shared" si="12"/>
        <v>0</v>
      </c>
      <c r="M56" s="88">
        <f t="shared" si="5"/>
        <v>0</v>
      </c>
      <c r="N56" s="89" t="e">
        <f t="shared" si="1"/>
        <v>#N/A</v>
      </c>
      <c r="O56" s="90"/>
    </row>
    <row r="57" spans="1:15" x14ac:dyDescent="0.3">
      <c r="A57" s="91">
        <v>55</v>
      </c>
      <c r="B57" s="92">
        <f t="shared" si="2"/>
        <v>44065</v>
      </c>
      <c r="C57" s="71">
        <f>SUM('loading plan 2019.2019'!R65:S65)</f>
        <v>0</v>
      </c>
      <c r="D57" s="88">
        <f t="shared" si="10"/>
        <v>0</v>
      </c>
      <c r="E57" s="88">
        <f t="shared" si="4"/>
        <v>0</v>
      </c>
      <c r="F57" s="89" t="e">
        <f t="shared" si="0"/>
        <v>#N/A</v>
      </c>
      <c r="G57" s="90"/>
      <c r="H57" s="86"/>
      <c r="I57" s="87">
        <v>55</v>
      </c>
      <c r="J57" s="93">
        <f t="shared" si="3"/>
        <v>44065</v>
      </c>
      <c r="K57" s="71">
        <f>IFERROR(VLOOKUP(J57,'input from AMS loads'!$A$1:$E$999,5,FALSE),0)</f>
        <v>0</v>
      </c>
      <c r="L57" s="88">
        <f t="shared" si="12"/>
        <v>0</v>
      </c>
      <c r="M57" s="88">
        <f t="shared" si="5"/>
        <v>0</v>
      </c>
      <c r="N57" s="89" t="e">
        <f t="shared" si="1"/>
        <v>#N/A</v>
      </c>
      <c r="O57" s="90"/>
    </row>
    <row r="58" spans="1:15" ht="15" thickBot="1" x14ac:dyDescent="0.35">
      <c r="A58" s="91">
        <v>56</v>
      </c>
      <c r="B58" s="92">
        <f t="shared" si="2"/>
        <v>44066</v>
      </c>
      <c r="C58" s="94">
        <f>SUM('loading plan 2019.2019'!U65:V65)</f>
        <v>0</v>
      </c>
      <c r="D58" s="95">
        <f t="shared" si="10"/>
        <v>0</v>
      </c>
      <c r="E58" s="95">
        <f t="shared" si="4"/>
        <v>0</v>
      </c>
      <c r="F58" s="96" t="e">
        <f t="shared" si="0"/>
        <v>#N/A</v>
      </c>
      <c r="G58" s="97">
        <f t="shared" ref="G58:G114" si="20">SUM(C52:C58)</f>
        <v>0</v>
      </c>
      <c r="H58" s="86"/>
      <c r="I58" s="87">
        <v>56</v>
      </c>
      <c r="J58" s="93">
        <f t="shared" si="3"/>
        <v>44066</v>
      </c>
      <c r="K58" s="98">
        <f>IFERROR(VLOOKUP(J58,'input from AMS loads'!$A$1:$E$999,5,FALSE),0)</f>
        <v>0</v>
      </c>
      <c r="L58" s="99">
        <f t="shared" si="12"/>
        <v>0</v>
      </c>
      <c r="M58" s="99">
        <f t="shared" si="5"/>
        <v>0</v>
      </c>
      <c r="N58" s="100" t="e">
        <f t="shared" si="1"/>
        <v>#N/A</v>
      </c>
      <c r="O58" s="101">
        <f t="shared" ref="O58:O114" si="21">SUM(K52:K58)</f>
        <v>0</v>
      </c>
    </row>
    <row r="59" spans="1:15" x14ac:dyDescent="0.3">
      <c r="A59" s="91">
        <v>57</v>
      </c>
      <c r="B59" s="92">
        <f t="shared" si="2"/>
        <v>44067</v>
      </c>
      <c r="C59" s="71">
        <f>SUM('loading plan 2019.2019'!C71:D71)</f>
        <v>0</v>
      </c>
      <c r="D59" s="88">
        <f t="shared" si="10"/>
        <v>0</v>
      </c>
      <c r="E59" s="88">
        <f t="shared" si="4"/>
        <v>0</v>
      </c>
      <c r="F59" s="89" t="e">
        <f t="shared" si="0"/>
        <v>#N/A</v>
      </c>
      <c r="G59" s="90"/>
      <c r="H59" s="86"/>
      <c r="I59" s="87">
        <v>57</v>
      </c>
      <c r="J59" s="93">
        <f t="shared" si="3"/>
        <v>44067</v>
      </c>
      <c r="K59" s="71">
        <f>IFERROR(VLOOKUP(J59,'input from AMS loads'!$A$1:$E$999,5,FALSE),0)</f>
        <v>0</v>
      </c>
      <c r="L59" s="88">
        <f t="shared" si="12"/>
        <v>0</v>
      </c>
      <c r="M59" s="88">
        <f t="shared" si="5"/>
        <v>0</v>
      </c>
      <c r="N59" s="89" t="e">
        <f t="shared" si="1"/>
        <v>#N/A</v>
      </c>
      <c r="O59" s="90"/>
    </row>
    <row r="60" spans="1:15" x14ac:dyDescent="0.3">
      <c r="A60" s="91">
        <v>58</v>
      </c>
      <c r="B60" s="92">
        <f t="shared" si="2"/>
        <v>44068</v>
      </c>
      <c r="C60" s="71">
        <f>SUM('loading plan 2019.2019'!F71:G71)</f>
        <v>0</v>
      </c>
      <c r="D60" s="88">
        <f t="shared" si="10"/>
        <v>0</v>
      </c>
      <c r="E60" s="88">
        <f t="shared" si="4"/>
        <v>0</v>
      </c>
      <c r="F60" s="89" t="e">
        <f t="shared" si="0"/>
        <v>#N/A</v>
      </c>
      <c r="G60" s="90"/>
      <c r="H60" s="86"/>
      <c r="I60" s="87">
        <v>58</v>
      </c>
      <c r="J60" s="93">
        <f t="shared" si="3"/>
        <v>44068</v>
      </c>
      <c r="K60" s="71">
        <f>IFERROR(VLOOKUP(J60,'input from AMS loads'!$A$1:$E$999,5,FALSE),0)</f>
        <v>0</v>
      </c>
      <c r="L60" s="88">
        <f t="shared" si="12"/>
        <v>0</v>
      </c>
      <c r="M60" s="88">
        <f t="shared" si="5"/>
        <v>0</v>
      </c>
      <c r="N60" s="89" t="e">
        <f t="shared" si="1"/>
        <v>#N/A</v>
      </c>
      <c r="O60" s="90"/>
    </row>
    <row r="61" spans="1:15" x14ac:dyDescent="0.3">
      <c r="A61" s="91">
        <v>59</v>
      </c>
      <c r="B61" s="92">
        <f t="shared" si="2"/>
        <v>44069</v>
      </c>
      <c r="C61" s="71">
        <f>SUM('loading plan 2019.2019'!I71:J71)</f>
        <v>0</v>
      </c>
      <c r="D61" s="88">
        <f t="shared" si="10"/>
        <v>0</v>
      </c>
      <c r="E61" s="88">
        <f t="shared" si="4"/>
        <v>0</v>
      </c>
      <c r="F61" s="89" t="e">
        <f t="shared" si="0"/>
        <v>#N/A</v>
      </c>
      <c r="G61" s="90"/>
      <c r="H61" s="86"/>
      <c r="I61" s="87">
        <v>59</v>
      </c>
      <c r="J61" s="93">
        <f t="shared" si="3"/>
        <v>44069</v>
      </c>
      <c r="K61" s="71">
        <f>IFERROR(VLOOKUP(J61,'input from AMS loads'!$A$1:$E$999,5,FALSE),0)</f>
        <v>0</v>
      </c>
      <c r="L61" s="88">
        <f t="shared" si="12"/>
        <v>0</v>
      </c>
      <c r="M61" s="88">
        <f t="shared" si="5"/>
        <v>0</v>
      </c>
      <c r="N61" s="89" t="e">
        <f t="shared" si="1"/>
        <v>#N/A</v>
      </c>
      <c r="O61" s="90"/>
    </row>
    <row r="62" spans="1:15" x14ac:dyDescent="0.3">
      <c r="A62" s="91">
        <v>60</v>
      </c>
      <c r="B62" s="92">
        <f t="shared" si="2"/>
        <v>44070</v>
      </c>
      <c r="C62" s="71">
        <f>SUM('loading plan 2019.2019'!L71:M71)</f>
        <v>0</v>
      </c>
      <c r="D62" s="88">
        <f t="shared" si="10"/>
        <v>0</v>
      </c>
      <c r="E62" s="88">
        <f t="shared" si="4"/>
        <v>0</v>
      </c>
      <c r="F62" s="89" t="e">
        <f t="shared" si="0"/>
        <v>#N/A</v>
      </c>
      <c r="G62" s="90"/>
      <c r="H62" s="86"/>
      <c r="I62" s="87">
        <v>60</v>
      </c>
      <c r="J62" s="93">
        <f t="shared" si="3"/>
        <v>44070</v>
      </c>
      <c r="K62" s="71">
        <f>IFERROR(VLOOKUP(J62,'input from AMS loads'!$A$1:$E$999,5,FALSE),0)</f>
        <v>0</v>
      </c>
      <c r="L62" s="88">
        <f t="shared" si="12"/>
        <v>0</v>
      </c>
      <c r="M62" s="88">
        <f t="shared" si="5"/>
        <v>0</v>
      </c>
      <c r="N62" s="89" t="e">
        <f t="shared" si="1"/>
        <v>#N/A</v>
      </c>
      <c r="O62" s="90"/>
    </row>
    <row r="63" spans="1:15" x14ac:dyDescent="0.3">
      <c r="A63" s="91">
        <v>61</v>
      </c>
      <c r="B63" s="92">
        <f t="shared" si="2"/>
        <v>44071</v>
      </c>
      <c r="C63" s="71">
        <f>SUM('loading plan 2019.2019'!O71:P71)</f>
        <v>0</v>
      </c>
      <c r="D63" s="88">
        <f t="shared" si="10"/>
        <v>0</v>
      </c>
      <c r="E63" s="88">
        <f t="shared" si="4"/>
        <v>0</v>
      </c>
      <c r="F63" s="89" t="e">
        <f t="shared" si="0"/>
        <v>#N/A</v>
      </c>
      <c r="G63" s="90"/>
      <c r="H63" s="86"/>
      <c r="I63" s="87">
        <v>61</v>
      </c>
      <c r="J63" s="93">
        <f t="shared" si="3"/>
        <v>44071</v>
      </c>
      <c r="K63" s="71">
        <f>IFERROR(VLOOKUP(J63,'input from AMS loads'!$A$1:$E$999,5,FALSE),0)</f>
        <v>0</v>
      </c>
      <c r="L63" s="88">
        <f t="shared" si="12"/>
        <v>0</v>
      </c>
      <c r="M63" s="88">
        <f t="shared" si="5"/>
        <v>0</v>
      </c>
      <c r="N63" s="89" t="e">
        <f t="shared" si="1"/>
        <v>#N/A</v>
      </c>
      <c r="O63" s="90"/>
    </row>
    <row r="64" spans="1:15" x14ac:dyDescent="0.3">
      <c r="A64" s="91">
        <v>62</v>
      </c>
      <c r="B64" s="92">
        <f t="shared" si="2"/>
        <v>44072</v>
      </c>
      <c r="C64" s="71">
        <f>SUM('loading plan 2019.2019'!R71:S71)</f>
        <v>0</v>
      </c>
      <c r="D64" s="88">
        <f t="shared" si="10"/>
        <v>0</v>
      </c>
      <c r="E64" s="88">
        <f t="shared" si="4"/>
        <v>0</v>
      </c>
      <c r="F64" s="89" t="e">
        <f t="shared" si="0"/>
        <v>#N/A</v>
      </c>
      <c r="G64" s="90"/>
      <c r="H64" s="86"/>
      <c r="I64" s="87">
        <v>62</v>
      </c>
      <c r="J64" s="93">
        <f t="shared" si="3"/>
        <v>44072</v>
      </c>
      <c r="K64" s="71">
        <f>IFERROR(VLOOKUP(J64,'input from AMS loads'!$A$1:$E$999,5,FALSE),0)</f>
        <v>0</v>
      </c>
      <c r="L64" s="88">
        <f t="shared" si="12"/>
        <v>0</v>
      </c>
      <c r="M64" s="88">
        <f t="shared" si="5"/>
        <v>0</v>
      </c>
      <c r="N64" s="89" t="e">
        <f t="shared" si="1"/>
        <v>#N/A</v>
      </c>
      <c r="O64" s="90"/>
    </row>
    <row r="65" spans="1:15" ht="15" thickBot="1" x14ac:dyDescent="0.35">
      <c r="A65" s="91">
        <v>63</v>
      </c>
      <c r="B65" s="92">
        <f t="shared" si="2"/>
        <v>44073</v>
      </c>
      <c r="C65" s="94">
        <f>SUM('loading plan 2019.2019'!U71:V71)</f>
        <v>0</v>
      </c>
      <c r="D65" s="95">
        <f t="shared" si="10"/>
        <v>0</v>
      </c>
      <c r="E65" s="95">
        <f t="shared" si="4"/>
        <v>0</v>
      </c>
      <c r="F65" s="96" t="e">
        <f t="shared" si="0"/>
        <v>#N/A</v>
      </c>
      <c r="G65" s="97">
        <f t="shared" ref="G65" si="22">SUM(C59:C65)</f>
        <v>0</v>
      </c>
      <c r="H65" s="86"/>
      <c r="I65" s="87">
        <v>63</v>
      </c>
      <c r="J65" s="93">
        <f t="shared" si="3"/>
        <v>44073</v>
      </c>
      <c r="K65" s="98">
        <f>IFERROR(VLOOKUP(J65,'input from AMS loads'!$A$1:$E$999,5,FALSE),0)</f>
        <v>0</v>
      </c>
      <c r="L65" s="99">
        <f t="shared" si="12"/>
        <v>0</v>
      </c>
      <c r="M65" s="99">
        <f t="shared" si="5"/>
        <v>0</v>
      </c>
      <c r="N65" s="100" t="e">
        <f t="shared" si="1"/>
        <v>#N/A</v>
      </c>
      <c r="O65" s="101">
        <f t="shared" ref="O65" si="23">SUM(K59:K65)</f>
        <v>0</v>
      </c>
    </row>
    <row r="66" spans="1:15" x14ac:dyDescent="0.3">
      <c r="A66" s="91">
        <v>64</v>
      </c>
      <c r="B66" s="92">
        <f t="shared" si="2"/>
        <v>44074</v>
      </c>
      <c r="C66" s="71">
        <f>SUM('loading plan 2019.2019'!C77:D77)</f>
        <v>0</v>
      </c>
      <c r="D66" s="88">
        <f t="shared" si="10"/>
        <v>0</v>
      </c>
      <c r="E66" s="88">
        <f t="shared" si="4"/>
        <v>0</v>
      </c>
      <c r="F66" s="89" t="e">
        <f t="shared" si="0"/>
        <v>#N/A</v>
      </c>
      <c r="G66" s="90"/>
      <c r="H66" s="86"/>
      <c r="I66" s="87">
        <v>64</v>
      </c>
      <c r="J66" s="93">
        <f t="shared" si="3"/>
        <v>44074</v>
      </c>
      <c r="K66" s="71">
        <f>IFERROR(VLOOKUP(J66,'input from AMS loads'!$A$1:$E$999,5,FALSE),0)</f>
        <v>0</v>
      </c>
      <c r="L66" s="88">
        <f t="shared" si="12"/>
        <v>0</v>
      </c>
      <c r="M66" s="88">
        <f t="shared" si="5"/>
        <v>0</v>
      </c>
      <c r="N66" s="89" t="e">
        <f t="shared" si="1"/>
        <v>#N/A</v>
      </c>
      <c r="O66" s="90"/>
    </row>
    <row r="67" spans="1:15" x14ac:dyDescent="0.3">
      <c r="A67" s="91">
        <v>65</v>
      </c>
      <c r="B67" s="92">
        <f t="shared" si="2"/>
        <v>44075</v>
      </c>
      <c r="C67" s="71">
        <f>SUM('loading plan 2019.2019'!F77:G77)</f>
        <v>0</v>
      </c>
      <c r="D67" s="88">
        <f t="shared" si="10"/>
        <v>0</v>
      </c>
      <c r="E67" s="88">
        <f t="shared" si="4"/>
        <v>0</v>
      </c>
      <c r="F67" s="89" t="e">
        <f t="shared" si="0"/>
        <v>#N/A</v>
      </c>
      <c r="G67" s="90"/>
      <c r="H67" s="86"/>
      <c r="I67" s="87">
        <v>65</v>
      </c>
      <c r="J67" s="93">
        <f t="shared" si="3"/>
        <v>44075</v>
      </c>
      <c r="K67" s="71">
        <f>IFERROR(VLOOKUP(J67,'input from AMS loads'!$A$1:$E$999,5,FALSE),0)</f>
        <v>0</v>
      </c>
      <c r="L67" s="88">
        <f t="shared" si="12"/>
        <v>0</v>
      </c>
      <c r="M67" s="88">
        <f t="shared" si="5"/>
        <v>0</v>
      </c>
      <c r="N67" s="89" t="e">
        <f t="shared" si="1"/>
        <v>#N/A</v>
      </c>
      <c r="O67" s="90"/>
    </row>
    <row r="68" spans="1:15" x14ac:dyDescent="0.3">
      <c r="A68" s="91">
        <v>66</v>
      </c>
      <c r="B68" s="92">
        <f t="shared" si="2"/>
        <v>44076</v>
      </c>
      <c r="C68" s="71">
        <f>SUM('loading plan 2019.2019'!I77:J77)</f>
        <v>0</v>
      </c>
      <c r="D68" s="88">
        <f t="shared" si="10"/>
        <v>0</v>
      </c>
      <c r="E68" s="88">
        <f t="shared" si="4"/>
        <v>0</v>
      </c>
      <c r="F68" s="89" t="e">
        <f t="shared" ref="F68:F131" si="24">IFERROR(IF(E68/D68&gt;150%,E68/D68,NA()),NA())</f>
        <v>#N/A</v>
      </c>
      <c r="G68" s="90"/>
      <c r="H68" s="86"/>
      <c r="I68" s="87">
        <v>66</v>
      </c>
      <c r="J68" s="93">
        <f t="shared" si="3"/>
        <v>44076</v>
      </c>
      <c r="K68" s="71">
        <f>IFERROR(VLOOKUP(J68,'input from AMS loads'!$A$1:$E$999,5,FALSE),0)</f>
        <v>0</v>
      </c>
      <c r="L68" s="88">
        <f t="shared" si="12"/>
        <v>0</v>
      </c>
      <c r="M68" s="88">
        <f t="shared" si="5"/>
        <v>0</v>
      </c>
      <c r="N68" s="89" t="e">
        <f t="shared" ref="N68:N131" si="25">IFERROR(IF(M68/L68&gt;150%,M68/L68,NA()),NA())</f>
        <v>#N/A</v>
      </c>
      <c r="O68" s="90"/>
    </row>
    <row r="69" spans="1:15" x14ac:dyDescent="0.3">
      <c r="A69" s="91">
        <v>67</v>
      </c>
      <c r="B69" s="92">
        <f t="shared" ref="B69:B132" si="26">B68+1</f>
        <v>44077</v>
      </c>
      <c r="C69" s="71">
        <f>SUM('loading plan 2019.2019'!L77:M77)</f>
        <v>0</v>
      </c>
      <c r="D69" s="88">
        <f t="shared" si="10"/>
        <v>0</v>
      </c>
      <c r="E69" s="88">
        <f t="shared" si="4"/>
        <v>0</v>
      </c>
      <c r="F69" s="89" t="e">
        <f t="shared" si="24"/>
        <v>#N/A</v>
      </c>
      <c r="G69" s="90"/>
      <c r="H69" s="86"/>
      <c r="I69" s="87">
        <v>67</v>
      </c>
      <c r="J69" s="93">
        <f t="shared" ref="J69:J132" si="27">J68+1</f>
        <v>44077</v>
      </c>
      <c r="K69" s="71">
        <f>IFERROR(VLOOKUP(J69,'input from AMS loads'!$A$1:$E$999,5,FALSE),0)</f>
        <v>0</v>
      </c>
      <c r="L69" s="88">
        <f t="shared" si="12"/>
        <v>0</v>
      </c>
      <c r="M69" s="88">
        <f t="shared" si="5"/>
        <v>0</v>
      </c>
      <c r="N69" s="89" t="e">
        <f t="shared" si="25"/>
        <v>#N/A</v>
      </c>
      <c r="O69" s="90"/>
    </row>
    <row r="70" spans="1:15" x14ac:dyDescent="0.3">
      <c r="A70" s="91">
        <v>68</v>
      </c>
      <c r="B70" s="92">
        <f t="shared" si="26"/>
        <v>44078</v>
      </c>
      <c r="C70" s="71">
        <f>SUM('loading plan 2019.2019'!O77:P77)</f>
        <v>0</v>
      </c>
      <c r="D70" s="88">
        <f t="shared" si="10"/>
        <v>0</v>
      </c>
      <c r="E70" s="88">
        <f t="shared" si="4"/>
        <v>0</v>
      </c>
      <c r="F70" s="89" t="e">
        <f t="shared" si="24"/>
        <v>#N/A</v>
      </c>
      <c r="G70" s="90"/>
      <c r="H70" s="86"/>
      <c r="I70" s="87">
        <v>68</v>
      </c>
      <c r="J70" s="93">
        <f t="shared" si="27"/>
        <v>44078</v>
      </c>
      <c r="K70" s="71">
        <f>IFERROR(VLOOKUP(J70,'input from AMS loads'!$A$1:$E$999,5,FALSE),0)</f>
        <v>0</v>
      </c>
      <c r="L70" s="88">
        <f t="shared" si="12"/>
        <v>0</v>
      </c>
      <c r="M70" s="88">
        <f t="shared" si="5"/>
        <v>0</v>
      </c>
      <c r="N70" s="89" t="e">
        <f t="shared" si="25"/>
        <v>#N/A</v>
      </c>
      <c r="O70" s="90"/>
    </row>
    <row r="71" spans="1:15" x14ac:dyDescent="0.3">
      <c r="A71" s="91">
        <v>69</v>
      </c>
      <c r="B71" s="92">
        <f t="shared" si="26"/>
        <v>44079</v>
      </c>
      <c r="C71" s="71">
        <f>SUM('loading plan 2019.2019'!R77:S77)</f>
        <v>0</v>
      </c>
      <c r="D71" s="88">
        <f t="shared" si="10"/>
        <v>0</v>
      </c>
      <c r="E71" s="88">
        <f t="shared" si="4"/>
        <v>0</v>
      </c>
      <c r="F71" s="89" t="e">
        <f t="shared" si="24"/>
        <v>#N/A</v>
      </c>
      <c r="G71" s="90"/>
      <c r="H71" s="86"/>
      <c r="I71" s="87">
        <v>69</v>
      </c>
      <c r="J71" s="93">
        <f t="shared" si="27"/>
        <v>44079</v>
      </c>
      <c r="K71" s="71">
        <f>IFERROR(VLOOKUP(J71,'input from AMS loads'!$A$1:$E$999,5,FALSE),0)</f>
        <v>0</v>
      </c>
      <c r="L71" s="88">
        <f t="shared" si="12"/>
        <v>0</v>
      </c>
      <c r="M71" s="88">
        <f t="shared" si="5"/>
        <v>0</v>
      </c>
      <c r="N71" s="89" t="e">
        <f t="shared" si="25"/>
        <v>#N/A</v>
      </c>
      <c r="O71" s="90"/>
    </row>
    <row r="72" spans="1:15" ht="15" thickBot="1" x14ac:dyDescent="0.35">
      <c r="A72" s="91">
        <v>70</v>
      </c>
      <c r="B72" s="92">
        <f t="shared" si="26"/>
        <v>44080</v>
      </c>
      <c r="C72" s="94">
        <f>SUM('loading plan 2019.2019'!U77:V77)</f>
        <v>0</v>
      </c>
      <c r="D72" s="95">
        <f t="shared" si="10"/>
        <v>0</v>
      </c>
      <c r="E72" s="95">
        <f t="shared" si="4"/>
        <v>0</v>
      </c>
      <c r="F72" s="96" t="e">
        <f t="shared" si="24"/>
        <v>#N/A</v>
      </c>
      <c r="G72" s="97">
        <f t="shared" si="16"/>
        <v>0</v>
      </c>
      <c r="H72" s="86"/>
      <c r="I72" s="87">
        <v>70</v>
      </c>
      <c r="J72" s="93">
        <f t="shared" si="27"/>
        <v>44080</v>
      </c>
      <c r="K72" s="98">
        <f>IFERROR(VLOOKUP(J72,'input from AMS loads'!$A$1:$E$999,5,FALSE),0)</f>
        <v>0</v>
      </c>
      <c r="L72" s="99">
        <f t="shared" si="12"/>
        <v>0</v>
      </c>
      <c r="M72" s="99">
        <f t="shared" si="5"/>
        <v>0</v>
      </c>
      <c r="N72" s="100" t="e">
        <f t="shared" si="25"/>
        <v>#N/A</v>
      </c>
      <c r="O72" s="101">
        <f t="shared" si="17"/>
        <v>0</v>
      </c>
    </row>
    <row r="73" spans="1:15" x14ac:dyDescent="0.3">
      <c r="A73" s="91">
        <v>71</v>
      </c>
      <c r="B73" s="92">
        <f t="shared" si="26"/>
        <v>44081</v>
      </c>
      <c r="C73" s="71">
        <f>SUM('loading plan 2019.2019'!C83:D83)</f>
        <v>0</v>
      </c>
      <c r="D73" s="88">
        <f t="shared" si="10"/>
        <v>0</v>
      </c>
      <c r="E73" s="88">
        <f t="shared" ref="E73:E136" si="28">SUM(C67:C73)</f>
        <v>0</v>
      </c>
      <c r="F73" s="89" t="e">
        <f t="shared" si="24"/>
        <v>#N/A</v>
      </c>
      <c r="G73" s="90"/>
      <c r="H73" s="86"/>
      <c r="I73" s="87">
        <v>71</v>
      </c>
      <c r="J73" s="93">
        <f t="shared" si="27"/>
        <v>44081</v>
      </c>
      <c r="K73" s="71">
        <f>IFERROR(VLOOKUP(J73,'input from AMS loads'!$A$1:$E$999,5,FALSE),0)</f>
        <v>0</v>
      </c>
      <c r="L73" s="88">
        <f t="shared" si="12"/>
        <v>0</v>
      </c>
      <c r="M73" s="88">
        <f t="shared" ref="M73:M136" si="29">SUM(K67:K73)</f>
        <v>0</v>
      </c>
      <c r="N73" s="89" t="e">
        <f t="shared" si="25"/>
        <v>#N/A</v>
      </c>
      <c r="O73" s="90"/>
    </row>
    <row r="74" spans="1:15" x14ac:dyDescent="0.3">
      <c r="A74" s="91">
        <v>72</v>
      </c>
      <c r="B74" s="92">
        <f t="shared" si="26"/>
        <v>44082</v>
      </c>
      <c r="C74" s="71">
        <f>SUM('loading plan 2019.2019'!F83:G83)</f>
        <v>0</v>
      </c>
      <c r="D74" s="88">
        <f t="shared" si="10"/>
        <v>0</v>
      </c>
      <c r="E74" s="88">
        <f t="shared" si="28"/>
        <v>0</v>
      </c>
      <c r="F74" s="89" t="e">
        <f t="shared" si="24"/>
        <v>#N/A</v>
      </c>
      <c r="G74" s="90"/>
      <c r="H74" s="86"/>
      <c r="I74" s="87">
        <v>72</v>
      </c>
      <c r="J74" s="93">
        <f t="shared" si="27"/>
        <v>44082</v>
      </c>
      <c r="K74" s="71">
        <f>IFERROR(VLOOKUP(J74,'input from AMS loads'!$A$1:$E$999,5,FALSE),0)</f>
        <v>0</v>
      </c>
      <c r="L74" s="88">
        <f t="shared" si="12"/>
        <v>0</v>
      </c>
      <c r="M74" s="88">
        <f t="shared" si="29"/>
        <v>0</v>
      </c>
      <c r="N74" s="89" t="e">
        <f t="shared" si="25"/>
        <v>#N/A</v>
      </c>
      <c r="O74" s="90"/>
    </row>
    <row r="75" spans="1:15" x14ac:dyDescent="0.3">
      <c r="A75" s="91">
        <v>73</v>
      </c>
      <c r="B75" s="92">
        <f t="shared" si="26"/>
        <v>44083</v>
      </c>
      <c r="C75" s="71">
        <f>SUM('loading plan 2019.2019'!I83:J83)</f>
        <v>0</v>
      </c>
      <c r="D75" s="88">
        <f t="shared" si="10"/>
        <v>0</v>
      </c>
      <c r="E75" s="88">
        <f t="shared" si="28"/>
        <v>0</v>
      </c>
      <c r="F75" s="89" t="e">
        <f t="shared" si="24"/>
        <v>#N/A</v>
      </c>
      <c r="G75" s="90"/>
      <c r="H75" s="86"/>
      <c r="I75" s="87">
        <v>73</v>
      </c>
      <c r="J75" s="93">
        <f t="shared" si="27"/>
        <v>44083</v>
      </c>
      <c r="K75" s="71">
        <f>IFERROR(VLOOKUP(J75,'input from AMS loads'!$A$1:$E$999,5,FALSE),0)</f>
        <v>0</v>
      </c>
      <c r="L75" s="88">
        <f t="shared" si="12"/>
        <v>0</v>
      </c>
      <c r="M75" s="88">
        <f t="shared" si="29"/>
        <v>0</v>
      </c>
      <c r="N75" s="89" t="e">
        <f t="shared" si="25"/>
        <v>#N/A</v>
      </c>
      <c r="O75" s="90"/>
    </row>
    <row r="76" spans="1:15" x14ac:dyDescent="0.3">
      <c r="A76" s="91">
        <v>74</v>
      </c>
      <c r="B76" s="92">
        <f t="shared" si="26"/>
        <v>44084</v>
      </c>
      <c r="C76" s="71">
        <f>SUM('loading plan 2019.2019'!L83:M83)</f>
        <v>0</v>
      </c>
      <c r="D76" s="88">
        <f t="shared" si="10"/>
        <v>0</v>
      </c>
      <c r="E76" s="88">
        <f t="shared" si="28"/>
        <v>0</v>
      </c>
      <c r="F76" s="89" t="e">
        <f t="shared" si="24"/>
        <v>#N/A</v>
      </c>
      <c r="G76" s="90"/>
      <c r="H76" s="86"/>
      <c r="I76" s="87">
        <v>74</v>
      </c>
      <c r="J76" s="93">
        <f t="shared" si="27"/>
        <v>44084</v>
      </c>
      <c r="K76" s="71">
        <f>IFERROR(VLOOKUP(J76,'input from AMS loads'!$A$1:$E$999,5,FALSE),0)</f>
        <v>0</v>
      </c>
      <c r="L76" s="88">
        <f t="shared" si="12"/>
        <v>0</v>
      </c>
      <c r="M76" s="88">
        <f t="shared" si="29"/>
        <v>0</v>
      </c>
      <c r="N76" s="89" t="e">
        <f t="shared" si="25"/>
        <v>#N/A</v>
      </c>
      <c r="O76" s="90"/>
    </row>
    <row r="77" spans="1:15" x14ac:dyDescent="0.3">
      <c r="A77" s="91">
        <v>75</v>
      </c>
      <c r="B77" s="92">
        <f t="shared" si="26"/>
        <v>44085</v>
      </c>
      <c r="C77" s="71">
        <f>SUM('loading plan 2019.2019'!O83:P83)</f>
        <v>0</v>
      </c>
      <c r="D77" s="88">
        <f t="shared" si="10"/>
        <v>0</v>
      </c>
      <c r="E77" s="88">
        <f t="shared" si="28"/>
        <v>0</v>
      </c>
      <c r="F77" s="89" t="e">
        <f t="shared" si="24"/>
        <v>#N/A</v>
      </c>
      <c r="G77" s="90"/>
      <c r="H77" s="86"/>
      <c r="I77" s="87">
        <v>75</v>
      </c>
      <c r="J77" s="93">
        <f t="shared" si="27"/>
        <v>44085</v>
      </c>
      <c r="K77" s="71">
        <f>IFERROR(VLOOKUP(J77,'input from AMS loads'!$A$1:$E$999,5,FALSE),0)</f>
        <v>0</v>
      </c>
      <c r="L77" s="88">
        <f t="shared" si="12"/>
        <v>0</v>
      </c>
      <c r="M77" s="88">
        <f t="shared" si="29"/>
        <v>0</v>
      </c>
      <c r="N77" s="89" t="e">
        <f t="shared" si="25"/>
        <v>#N/A</v>
      </c>
      <c r="O77" s="90"/>
    </row>
    <row r="78" spans="1:15" x14ac:dyDescent="0.3">
      <c r="A78" s="91">
        <v>76</v>
      </c>
      <c r="B78" s="92">
        <f t="shared" si="26"/>
        <v>44086</v>
      </c>
      <c r="C78" s="71">
        <f>SUM('loading plan 2019.2019'!R83:S83)</f>
        <v>0</v>
      </c>
      <c r="D78" s="88">
        <f t="shared" si="10"/>
        <v>0</v>
      </c>
      <c r="E78" s="88">
        <f t="shared" si="28"/>
        <v>0</v>
      </c>
      <c r="F78" s="89" t="e">
        <f t="shared" si="24"/>
        <v>#N/A</v>
      </c>
      <c r="G78" s="90"/>
      <c r="H78" s="86"/>
      <c r="I78" s="87">
        <v>76</v>
      </c>
      <c r="J78" s="93">
        <f t="shared" si="27"/>
        <v>44086</v>
      </c>
      <c r="K78" s="71">
        <f>IFERROR(VLOOKUP(J78,'input from AMS loads'!$A$1:$E$999,5,FALSE),0)</f>
        <v>0</v>
      </c>
      <c r="L78" s="88">
        <f t="shared" si="12"/>
        <v>0</v>
      </c>
      <c r="M78" s="88">
        <f t="shared" si="29"/>
        <v>0</v>
      </c>
      <c r="N78" s="89" t="e">
        <f t="shared" si="25"/>
        <v>#N/A</v>
      </c>
      <c r="O78" s="90"/>
    </row>
    <row r="79" spans="1:15" ht="15" thickBot="1" x14ac:dyDescent="0.35">
      <c r="A79" s="91">
        <v>77</v>
      </c>
      <c r="B79" s="92">
        <f t="shared" si="26"/>
        <v>44087</v>
      </c>
      <c r="C79" s="94">
        <f>SUM('loading plan 2019.2019'!U83:V83)</f>
        <v>0</v>
      </c>
      <c r="D79" s="95">
        <f t="shared" si="10"/>
        <v>0</v>
      </c>
      <c r="E79" s="95">
        <f t="shared" si="28"/>
        <v>0</v>
      </c>
      <c r="F79" s="96" t="e">
        <f t="shared" si="24"/>
        <v>#N/A</v>
      </c>
      <c r="G79" s="97">
        <f t="shared" si="18"/>
        <v>0</v>
      </c>
      <c r="H79" s="86"/>
      <c r="I79" s="87">
        <v>77</v>
      </c>
      <c r="J79" s="93">
        <f t="shared" si="27"/>
        <v>44087</v>
      </c>
      <c r="K79" s="98">
        <f>IFERROR(VLOOKUP(J79,'input from AMS loads'!$A$1:$E$999,5,FALSE),0)</f>
        <v>0</v>
      </c>
      <c r="L79" s="99">
        <f t="shared" si="12"/>
        <v>0</v>
      </c>
      <c r="M79" s="99">
        <f t="shared" si="29"/>
        <v>0</v>
      </c>
      <c r="N79" s="100" t="e">
        <f t="shared" si="25"/>
        <v>#N/A</v>
      </c>
      <c r="O79" s="101">
        <f t="shared" si="19"/>
        <v>0</v>
      </c>
    </row>
    <row r="80" spans="1:15" x14ac:dyDescent="0.3">
      <c r="A80" s="91">
        <v>78</v>
      </c>
      <c r="B80" s="92">
        <f t="shared" si="26"/>
        <v>44088</v>
      </c>
      <c r="C80" s="71">
        <f>SUM('loading plan 2019.2019'!C89:D89)</f>
        <v>0</v>
      </c>
      <c r="D80" s="88">
        <f t="shared" si="10"/>
        <v>0</v>
      </c>
      <c r="E80" s="88">
        <f t="shared" si="28"/>
        <v>0</v>
      </c>
      <c r="F80" s="89" t="e">
        <f t="shared" si="24"/>
        <v>#N/A</v>
      </c>
      <c r="G80" s="90"/>
      <c r="H80" s="86"/>
      <c r="I80" s="87">
        <v>78</v>
      </c>
      <c r="J80" s="93">
        <f t="shared" si="27"/>
        <v>44088</v>
      </c>
      <c r="K80" s="71">
        <f>IFERROR(VLOOKUP(J80,'input from AMS loads'!$A$1:$E$999,5,FALSE),0)</f>
        <v>0</v>
      </c>
      <c r="L80" s="88">
        <f t="shared" si="12"/>
        <v>0</v>
      </c>
      <c r="M80" s="88">
        <f t="shared" si="29"/>
        <v>0</v>
      </c>
      <c r="N80" s="89" t="e">
        <f t="shared" si="25"/>
        <v>#N/A</v>
      </c>
      <c r="O80" s="90"/>
    </row>
    <row r="81" spans="1:15" x14ac:dyDescent="0.3">
      <c r="A81" s="91">
        <v>79</v>
      </c>
      <c r="B81" s="92">
        <f t="shared" si="26"/>
        <v>44089</v>
      </c>
      <c r="C81" s="71">
        <f>SUM('loading plan 2019.2019'!F89:G89)</f>
        <v>0</v>
      </c>
      <c r="D81" s="88">
        <f t="shared" si="10"/>
        <v>0</v>
      </c>
      <c r="E81" s="88">
        <f t="shared" si="28"/>
        <v>0</v>
      </c>
      <c r="F81" s="89" t="e">
        <f t="shared" si="24"/>
        <v>#N/A</v>
      </c>
      <c r="G81" s="90"/>
      <c r="H81" s="86"/>
      <c r="I81" s="87">
        <v>79</v>
      </c>
      <c r="J81" s="93">
        <f t="shared" si="27"/>
        <v>44089</v>
      </c>
      <c r="K81" s="71">
        <f>IFERROR(VLOOKUP(J81,'input from AMS loads'!$A$1:$E$999,5,FALSE),0)</f>
        <v>0</v>
      </c>
      <c r="L81" s="88">
        <f t="shared" si="12"/>
        <v>0</v>
      </c>
      <c r="M81" s="88">
        <f t="shared" si="29"/>
        <v>0</v>
      </c>
      <c r="N81" s="89" t="e">
        <f t="shared" si="25"/>
        <v>#N/A</v>
      </c>
      <c r="O81" s="90"/>
    </row>
    <row r="82" spans="1:15" x14ac:dyDescent="0.3">
      <c r="A82" s="91">
        <v>80</v>
      </c>
      <c r="B82" s="92">
        <f t="shared" si="26"/>
        <v>44090</v>
      </c>
      <c r="C82" s="71">
        <f>SUM('loading plan 2019.2019'!I89:J89)</f>
        <v>0</v>
      </c>
      <c r="D82" s="88">
        <f t="shared" si="10"/>
        <v>0</v>
      </c>
      <c r="E82" s="88">
        <f t="shared" si="28"/>
        <v>0</v>
      </c>
      <c r="F82" s="89" t="e">
        <f t="shared" si="24"/>
        <v>#N/A</v>
      </c>
      <c r="G82" s="90"/>
      <c r="H82" s="86"/>
      <c r="I82" s="87">
        <v>80</v>
      </c>
      <c r="J82" s="93">
        <f t="shared" si="27"/>
        <v>44090</v>
      </c>
      <c r="K82" s="71">
        <f>IFERROR(VLOOKUP(J82,'input from AMS loads'!$A$1:$E$999,5,FALSE),0)</f>
        <v>0</v>
      </c>
      <c r="L82" s="88">
        <f t="shared" si="12"/>
        <v>0</v>
      </c>
      <c r="M82" s="88">
        <f t="shared" si="29"/>
        <v>0</v>
      </c>
      <c r="N82" s="89" t="e">
        <f t="shared" si="25"/>
        <v>#N/A</v>
      </c>
      <c r="O82" s="90"/>
    </row>
    <row r="83" spans="1:15" x14ac:dyDescent="0.3">
      <c r="A83" s="91">
        <v>81</v>
      </c>
      <c r="B83" s="92">
        <f t="shared" si="26"/>
        <v>44091</v>
      </c>
      <c r="C83" s="71">
        <f>SUM('loading plan 2019.2019'!L89:M89)</f>
        <v>0</v>
      </c>
      <c r="D83" s="88">
        <f t="shared" si="10"/>
        <v>0</v>
      </c>
      <c r="E83" s="88">
        <f t="shared" si="28"/>
        <v>0</v>
      </c>
      <c r="F83" s="89" t="e">
        <f t="shared" si="24"/>
        <v>#N/A</v>
      </c>
      <c r="G83" s="90"/>
      <c r="H83" s="86"/>
      <c r="I83" s="87">
        <v>81</v>
      </c>
      <c r="J83" s="93">
        <f t="shared" si="27"/>
        <v>44091</v>
      </c>
      <c r="K83" s="71">
        <f>IFERROR(VLOOKUP(J83,'input from AMS loads'!$A$1:$E$999,5,FALSE),0)</f>
        <v>0</v>
      </c>
      <c r="L83" s="88">
        <f t="shared" si="12"/>
        <v>0</v>
      </c>
      <c r="M83" s="88">
        <f t="shared" si="29"/>
        <v>0</v>
      </c>
      <c r="N83" s="89" t="e">
        <f t="shared" si="25"/>
        <v>#N/A</v>
      </c>
      <c r="O83" s="90"/>
    </row>
    <row r="84" spans="1:15" x14ac:dyDescent="0.3">
      <c r="A84" s="91">
        <v>82</v>
      </c>
      <c r="B84" s="92">
        <f t="shared" si="26"/>
        <v>44092</v>
      </c>
      <c r="C84" s="71">
        <f>SUM('loading plan 2019.2019'!O89:P89)</f>
        <v>0</v>
      </c>
      <c r="D84" s="88">
        <f t="shared" si="10"/>
        <v>0</v>
      </c>
      <c r="E84" s="88">
        <f t="shared" si="28"/>
        <v>0</v>
      </c>
      <c r="F84" s="89" t="e">
        <f t="shared" si="24"/>
        <v>#N/A</v>
      </c>
      <c r="G84" s="90"/>
      <c r="H84" s="86"/>
      <c r="I84" s="87">
        <v>82</v>
      </c>
      <c r="J84" s="93">
        <f t="shared" si="27"/>
        <v>44092</v>
      </c>
      <c r="K84" s="71">
        <f>IFERROR(VLOOKUP(J84,'input from AMS loads'!$A$1:$E$999,5,FALSE),0)</f>
        <v>0</v>
      </c>
      <c r="L84" s="88">
        <f t="shared" si="12"/>
        <v>0</v>
      </c>
      <c r="M84" s="88">
        <f t="shared" si="29"/>
        <v>0</v>
      </c>
      <c r="N84" s="89" t="e">
        <f t="shared" si="25"/>
        <v>#N/A</v>
      </c>
      <c r="O84" s="90"/>
    </row>
    <row r="85" spans="1:15" x14ac:dyDescent="0.3">
      <c r="A85" s="91">
        <v>83</v>
      </c>
      <c r="B85" s="92">
        <f t="shared" si="26"/>
        <v>44093</v>
      </c>
      <c r="C85" s="71">
        <f>SUM('loading plan 2019.2019'!R89:S89)</f>
        <v>0</v>
      </c>
      <c r="D85" s="88">
        <f t="shared" si="10"/>
        <v>0</v>
      </c>
      <c r="E85" s="88">
        <f t="shared" si="28"/>
        <v>0</v>
      </c>
      <c r="F85" s="89" t="e">
        <f t="shared" si="24"/>
        <v>#N/A</v>
      </c>
      <c r="G85" s="90"/>
      <c r="H85" s="86"/>
      <c r="I85" s="87">
        <v>83</v>
      </c>
      <c r="J85" s="93">
        <f t="shared" si="27"/>
        <v>44093</v>
      </c>
      <c r="K85" s="71">
        <f>IFERROR(VLOOKUP(J85,'input from AMS loads'!$A$1:$E$999,5,FALSE),0)</f>
        <v>0</v>
      </c>
      <c r="L85" s="88">
        <f t="shared" si="12"/>
        <v>0</v>
      </c>
      <c r="M85" s="88">
        <f t="shared" si="29"/>
        <v>0</v>
      </c>
      <c r="N85" s="89" t="e">
        <f t="shared" si="25"/>
        <v>#N/A</v>
      </c>
      <c r="O85" s="90"/>
    </row>
    <row r="86" spans="1:15" ht="15" thickBot="1" x14ac:dyDescent="0.35">
      <c r="A86" s="91">
        <v>84</v>
      </c>
      <c r="B86" s="92">
        <f t="shared" si="26"/>
        <v>44094</v>
      </c>
      <c r="C86" s="94">
        <f>SUM('loading plan 2019.2019'!U89:V89)</f>
        <v>0</v>
      </c>
      <c r="D86" s="95">
        <f t="shared" si="10"/>
        <v>0</v>
      </c>
      <c r="E86" s="95">
        <f t="shared" si="28"/>
        <v>0</v>
      </c>
      <c r="F86" s="96" t="e">
        <f t="shared" si="24"/>
        <v>#N/A</v>
      </c>
      <c r="G86" s="97">
        <f>SUM(C80:C86)</f>
        <v>0</v>
      </c>
      <c r="H86" s="86"/>
      <c r="I86" s="87">
        <v>84</v>
      </c>
      <c r="J86" s="93">
        <f t="shared" si="27"/>
        <v>44094</v>
      </c>
      <c r="K86" s="98">
        <f>IFERROR(VLOOKUP(J86,'input from AMS loads'!$A$1:$E$999,5,FALSE),0)</f>
        <v>0</v>
      </c>
      <c r="L86" s="99">
        <f t="shared" si="12"/>
        <v>0</v>
      </c>
      <c r="M86" s="99">
        <f t="shared" si="29"/>
        <v>0</v>
      </c>
      <c r="N86" s="100" t="e">
        <f t="shared" si="25"/>
        <v>#N/A</v>
      </c>
      <c r="O86" s="101">
        <f t="shared" si="21"/>
        <v>0</v>
      </c>
    </row>
    <row r="87" spans="1:15" x14ac:dyDescent="0.3">
      <c r="A87" s="91">
        <v>85</v>
      </c>
      <c r="B87" s="92">
        <f t="shared" si="26"/>
        <v>44095</v>
      </c>
      <c r="C87" s="71">
        <f>SUM('loading plan 2019.2019'!C95:D95)</f>
        <v>0</v>
      </c>
      <c r="D87" s="88">
        <f t="shared" si="10"/>
        <v>0</v>
      </c>
      <c r="E87" s="88">
        <f t="shared" si="28"/>
        <v>0</v>
      </c>
      <c r="F87" s="89" t="e">
        <f t="shared" si="24"/>
        <v>#N/A</v>
      </c>
      <c r="G87" s="90"/>
      <c r="H87" s="86"/>
      <c r="I87" s="87">
        <v>85</v>
      </c>
      <c r="J87" s="93">
        <f t="shared" si="27"/>
        <v>44095</v>
      </c>
      <c r="K87" s="71">
        <f>IFERROR(VLOOKUP(J87,'input from AMS loads'!$A$1:$E$999,5,FALSE),0)</f>
        <v>0</v>
      </c>
      <c r="L87" s="88">
        <f t="shared" si="12"/>
        <v>0</v>
      </c>
      <c r="M87" s="88">
        <f t="shared" si="29"/>
        <v>0</v>
      </c>
      <c r="N87" s="89" t="e">
        <f t="shared" si="25"/>
        <v>#N/A</v>
      </c>
      <c r="O87" s="90"/>
    </row>
    <row r="88" spans="1:15" x14ac:dyDescent="0.3">
      <c r="A88" s="91">
        <v>86</v>
      </c>
      <c r="B88" s="92">
        <f t="shared" si="26"/>
        <v>44096</v>
      </c>
      <c r="C88" s="71">
        <f>SUM('loading plan 2019.2019'!F95:G95)</f>
        <v>0</v>
      </c>
      <c r="D88" s="88">
        <f t="shared" si="10"/>
        <v>0</v>
      </c>
      <c r="E88" s="88">
        <f t="shared" si="28"/>
        <v>0</v>
      </c>
      <c r="F88" s="89" t="e">
        <f t="shared" si="24"/>
        <v>#N/A</v>
      </c>
      <c r="G88" s="90"/>
      <c r="H88" s="86"/>
      <c r="I88" s="87">
        <v>86</v>
      </c>
      <c r="J88" s="93">
        <f t="shared" si="27"/>
        <v>44096</v>
      </c>
      <c r="K88" s="71">
        <f>IFERROR(VLOOKUP(J88,'input from AMS loads'!$A$1:$E$999,5,FALSE),0)</f>
        <v>0</v>
      </c>
      <c r="L88" s="88">
        <f t="shared" si="12"/>
        <v>0</v>
      </c>
      <c r="M88" s="88">
        <f t="shared" si="29"/>
        <v>0</v>
      </c>
      <c r="N88" s="89" t="e">
        <f t="shared" si="25"/>
        <v>#N/A</v>
      </c>
      <c r="O88" s="90"/>
    </row>
    <row r="89" spans="1:15" x14ac:dyDescent="0.3">
      <c r="A89" s="91">
        <v>87</v>
      </c>
      <c r="B89" s="92">
        <f t="shared" si="26"/>
        <v>44097</v>
      </c>
      <c r="C89" s="71">
        <f>SUM('loading plan 2019.2019'!I95:J95)</f>
        <v>0</v>
      </c>
      <c r="D89" s="88">
        <f t="shared" si="10"/>
        <v>0</v>
      </c>
      <c r="E89" s="88">
        <f t="shared" si="28"/>
        <v>0</v>
      </c>
      <c r="F89" s="89" t="e">
        <f t="shared" si="24"/>
        <v>#N/A</v>
      </c>
      <c r="G89" s="90"/>
      <c r="H89" s="86"/>
      <c r="I89" s="87">
        <v>87</v>
      </c>
      <c r="J89" s="93">
        <f t="shared" si="27"/>
        <v>44097</v>
      </c>
      <c r="K89" s="71">
        <f>IFERROR(VLOOKUP(J89,'input from AMS loads'!$A$1:$E$999,5,FALSE),0)</f>
        <v>0</v>
      </c>
      <c r="L89" s="88">
        <f t="shared" si="12"/>
        <v>0</v>
      </c>
      <c r="M89" s="88">
        <f t="shared" si="29"/>
        <v>0</v>
      </c>
      <c r="N89" s="89" t="e">
        <f t="shared" si="25"/>
        <v>#N/A</v>
      </c>
      <c r="O89" s="90"/>
    </row>
    <row r="90" spans="1:15" x14ac:dyDescent="0.3">
      <c r="A90" s="91">
        <v>88</v>
      </c>
      <c r="B90" s="92">
        <f t="shared" si="26"/>
        <v>44098</v>
      </c>
      <c r="C90" s="71">
        <f>SUM('loading plan 2019.2019'!L95:M95)</f>
        <v>0</v>
      </c>
      <c r="D90" s="88">
        <f t="shared" si="10"/>
        <v>0</v>
      </c>
      <c r="E90" s="88">
        <f t="shared" si="28"/>
        <v>0</v>
      </c>
      <c r="F90" s="89" t="e">
        <f t="shared" si="24"/>
        <v>#N/A</v>
      </c>
      <c r="G90" s="90"/>
      <c r="H90" s="86"/>
      <c r="I90" s="87">
        <v>88</v>
      </c>
      <c r="J90" s="93">
        <f t="shared" si="27"/>
        <v>44098</v>
      </c>
      <c r="K90" s="71">
        <f>IFERROR(VLOOKUP(J90,'input from AMS loads'!$A$1:$E$999,5,FALSE),0)</f>
        <v>0</v>
      </c>
      <c r="L90" s="88">
        <f t="shared" si="12"/>
        <v>0</v>
      </c>
      <c r="M90" s="88">
        <f t="shared" si="29"/>
        <v>0</v>
      </c>
      <c r="N90" s="89" t="e">
        <f t="shared" si="25"/>
        <v>#N/A</v>
      </c>
      <c r="O90" s="90"/>
    </row>
    <row r="91" spans="1:15" x14ac:dyDescent="0.3">
      <c r="A91" s="91">
        <v>89</v>
      </c>
      <c r="B91" s="92">
        <f t="shared" si="26"/>
        <v>44099</v>
      </c>
      <c r="C91" s="71">
        <f>SUM('loading plan 2019.2019'!O95:P95)</f>
        <v>0</v>
      </c>
      <c r="D91" s="88">
        <f t="shared" si="10"/>
        <v>0</v>
      </c>
      <c r="E91" s="88">
        <f t="shared" si="28"/>
        <v>0</v>
      </c>
      <c r="F91" s="89" t="e">
        <f t="shared" si="24"/>
        <v>#N/A</v>
      </c>
      <c r="G91" s="90"/>
      <c r="H91" s="86"/>
      <c r="I91" s="87">
        <v>89</v>
      </c>
      <c r="J91" s="93">
        <f t="shared" si="27"/>
        <v>44099</v>
      </c>
      <c r="K91" s="71">
        <f>IFERROR(VLOOKUP(J91,'input from AMS loads'!$A$1:$E$999,5,FALSE),0)</f>
        <v>0</v>
      </c>
      <c r="L91" s="88">
        <f t="shared" si="12"/>
        <v>0</v>
      </c>
      <c r="M91" s="88">
        <f t="shared" si="29"/>
        <v>0</v>
      </c>
      <c r="N91" s="89" t="e">
        <f t="shared" si="25"/>
        <v>#N/A</v>
      </c>
      <c r="O91" s="90"/>
    </row>
    <row r="92" spans="1:15" x14ac:dyDescent="0.3">
      <c r="A92" s="91">
        <v>90</v>
      </c>
      <c r="B92" s="92">
        <f t="shared" si="26"/>
        <v>44100</v>
      </c>
      <c r="C92" s="71">
        <f>SUM('loading plan 2019.2019'!R95:S95)</f>
        <v>0</v>
      </c>
      <c r="D92" s="88">
        <f t="shared" si="10"/>
        <v>0</v>
      </c>
      <c r="E92" s="88">
        <f t="shared" si="28"/>
        <v>0</v>
      </c>
      <c r="F92" s="89" t="e">
        <f t="shared" si="24"/>
        <v>#N/A</v>
      </c>
      <c r="G92" s="90"/>
      <c r="H92" s="86"/>
      <c r="I92" s="87">
        <v>90</v>
      </c>
      <c r="J92" s="93">
        <f t="shared" si="27"/>
        <v>44100</v>
      </c>
      <c r="K92" s="71">
        <f>IFERROR(VLOOKUP(J92,'input from AMS loads'!$A$1:$E$999,5,FALSE),0)</f>
        <v>0</v>
      </c>
      <c r="L92" s="88">
        <f t="shared" si="12"/>
        <v>0</v>
      </c>
      <c r="M92" s="88">
        <f t="shared" si="29"/>
        <v>0</v>
      </c>
      <c r="N92" s="89" t="e">
        <f t="shared" si="25"/>
        <v>#N/A</v>
      </c>
      <c r="O92" s="90"/>
    </row>
    <row r="93" spans="1:15" ht="15" thickBot="1" x14ac:dyDescent="0.35">
      <c r="A93" s="91">
        <v>91</v>
      </c>
      <c r="B93" s="92">
        <f t="shared" si="26"/>
        <v>44101</v>
      </c>
      <c r="C93" s="94">
        <f>SUM('loading plan 2019.2019'!U95:V95)</f>
        <v>0</v>
      </c>
      <c r="D93" s="95">
        <f t="shared" si="10"/>
        <v>0</v>
      </c>
      <c r="E93" s="95">
        <f t="shared" si="28"/>
        <v>0</v>
      </c>
      <c r="F93" s="96" t="e">
        <f t="shared" si="24"/>
        <v>#N/A</v>
      </c>
      <c r="G93" s="97">
        <f t="shared" ref="G93" si="30">SUM(C87:C93)</f>
        <v>0</v>
      </c>
      <c r="H93" s="86"/>
      <c r="I93" s="87">
        <v>91</v>
      </c>
      <c r="J93" s="93">
        <f t="shared" si="27"/>
        <v>44101</v>
      </c>
      <c r="K93" s="98">
        <f>IFERROR(VLOOKUP(J93,'input from AMS loads'!$A$1:$E$999,5,FALSE),0)</f>
        <v>0</v>
      </c>
      <c r="L93" s="99">
        <f t="shared" si="12"/>
        <v>0</v>
      </c>
      <c r="M93" s="99">
        <f t="shared" si="29"/>
        <v>0</v>
      </c>
      <c r="N93" s="100" t="e">
        <f t="shared" si="25"/>
        <v>#N/A</v>
      </c>
      <c r="O93" s="101">
        <f t="shared" ref="O93" si="31">SUM(K87:K93)</f>
        <v>0</v>
      </c>
    </row>
    <row r="94" spans="1:15" x14ac:dyDescent="0.3">
      <c r="A94" s="91">
        <v>92</v>
      </c>
      <c r="B94" s="92">
        <f t="shared" si="26"/>
        <v>44102</v>
      </c>
      <c r="C94" s="71">
        <f>SUM('loading plan 2019.2019'!C101:D101)</f>
        <v>0</v>
      </c>
      <c r="D94" s="88">
        <f t="shared" ref="D94:D157" si="32">SUM(C67:C94)/4</f>
        <v>0</v>
      </c>
      <c r="E94" s="88">
        <f t="shared" si="28"/>
        <v>0</v>
      </c>
      <c r="F94" s="89" t="e">
        <f t="shared" si="24"/>
        <v>#N/A</v>
      </c>
      <c r="G94" s="90"/>
      <c r="H94" s="86"/>
      <c r="I94" s="87">
        <v>92</v>
      </c>
      <c r="J94" s="93">
        <f t="shared" si="27"/>
        <v>44102</v>
      </c>
      <c r="K94" s="71">
        <f>IFERROR(VLOOKUP(J94,'input from AMS loads'!$A$1:$E$999,5,FALSE),0)</f>
        <v>0</v>
      </c>
      <c r="L94" s="88">
        <f t="shared" ref="L94:L157" si="33">SUM(K67:K94)/4</f>
        <v>0</v>
      </c>
      <c r="M94" s="88">
        <f t="shared" si="29"/>
        <v>0</v>
      </c>
      <c r="N94" s="89" t="e">
        <f t="shared" si="25"/>
        <v>#N/A</v>
      </c>
      <c r="O94" s="90"/>
    </row>
    <row r="95" spans="1:15" x14ac:dyDescent="0.3">
      <c r="A95" s="91">
        <v>93</v>
      </c>
      <c r="B95" s="92">
        <f t="shared" si="26"/>
        <v>44103</v>
      </c>
      <c r="C95" s="71">
        <f>SUM('loading plan 2019.2019'!F101:G101)</f>
        <v>0</v>
      </c>
      <c r="D95" s="88">
        <f t="shared" si="32"/>
        <v>0</v>
      </c>
      <c r="E95" s="88">
        <f t="shared" si="28"/>
        <v>0</v>
      </c>
      <c r="F95" s="89" t="e">
        <f t="shared" si="24"/>
        <v>#N/A</v>
      </c>
      <c r="G95" s="90"/>
      <c r="H95" s="86"/>
      <c r="I95" s="87">
        <v>93</v>
      </c>
      <c r="J95" s="93">
        <f t="shared" si="27"/>
        <v>44103</v>
      </c>
      <c r="K95" s="71">
        <f>IFERROR(VLOOKUP(J95,'input from AMS loads'!$A$1:$E$999,5,FALSE),0)</f>
        <v>0</v>
      </c>
      <c r="L95" s="88">
        <f t="shared" si="33"/>
        <v>0</v>
      </c>
      <c r="M95" s="88">
        <f t="shared" si="29"/>
        <v>0</v>
      </c>
      <c r="N95" s="89" t="e">
        <f t="shared" si="25"/>
        <v>#N/A</v>
      </c>
      <c r="O95" s="90"/>
    </row>
    <row r="96" spans="1:15" x14ac:dyDescent="0.3">
      <c r="A96" s="91">
        <v>94</v>
      </c>
      <c r="B96" s="92">
        <f t="shared" si="26"/>
        <v>44104</v>
      </c>
      <c r="C96" s="71">
        <f>SUM('loading plan 2019.2019'!I101:J101)</f>
        <v>0</v>
      </c>
      <c r="D96" s="88">
        <f t="shared" si="32"/>
        <v>0</v>
      </c>
      <c r="E96" s="88">
        <f t="shared" si="28"/>
        <v>0</v>
      </c>
      <c r="F96" s="89" t="e">
        <f t="shared" si="24"/>
        <v>#N/A</v>
      </c>
      <c r="G96" s="90"/>
      <c r="H96" s="86"/>
      <c r="I96" s="87">
        <v>94</v>
      </c>
      <c r="J96" s="93">
        <f t="shared" si="27"/>
        <v>44104</v>
      </c>
      <c r="K96" s="71">
        <f>IFERROR(VLOOKUP(J96,'input from AMS loads'!$A$1:$E$999,5,FALSE),0)</f>
        <v>0</v>
      </c>
      <c r="L96" s="88">
        <f t="shared" si="33"/>
        <v>0</v>
      </c>
      <c r="M96" s="88">
        <f t="shared" si="29"/>
        <v>0</v>
      </c>
      <c r="N96" s="89" t="e">
        <f t="shared" si="25"/>
        <v>#N/A</v>
      </c>
      <c r="O96" s="90"/>
    </row>
    <row r="97" spans="1:15" x14ac:dyDescent="0.3">
      <c r="A97" s="91">
        <v>95</v>
      </c>
      <c r="B97" s="92">
        <f t="shared" si="26"/>
        <v>44105</v>
      </c>
      <c r="C97" s="71">
        <f>SUM('loading plan 2019.2019'!L101:M101)</f>
        <v>0</v>
      </c>
      <c r="D97" s="88">
        <f t="shared" si="32"/>
        <v>0</v>
      </c>
      <c r="E97" s="88">
        <f t="shared" si="28"/>
        <v>0</v>
      </c>
      <c r="F97" s="89" t="e">
        <f t="shared" si="24"/>
        <v>#N/A</v>
      </c>
      <c r="G97" s="90"/>
      <c r="H97" s="86"/>
      <c r="I97" s="87">
        <v>95</v>
      </c>
      <c r="J97" s="93">
        <f t="shared" si="27"/>
        <v>44105</v>
      </c>
      <c r="K97" s="71">
        <f>IFERROR(VLOOKUP(J97,'input from AMS loads'!$A$1:$E$999,5,FALSE),0)</f>
        <v>0</v>
      </c>
      <c r="L97" s="88">
        <f t="shared" si="33"/>
        <v>0</v>
      </c>
      <c r="M97" s="88">
        <f t="shared" si="29"/>
        <v>0</v>
      </c>
      <c r="N97" s="89" t="e">
        <f t="shared" si="25"/>
        <v>#N/A</v>
      </c>
      <c r="O97" s="90"/>
    </row>
    <row r="98" spans="1:15" x14ac:dyDescent="0.3">
      <c r="A98" s="91">
        <v>96</v>
      </c>
      <c r="B98" s="92">
        <f t="shared" si="26"/>
        <v>44106</v>
      </c>
      <c r="C98" s="71">
        <f>SUM('loading plan 2019.2019'!O101:P101)</f>
        <v>0</v>
      </c>
      <c r="D98" s="88">
        <f t="shared" si="32"/>
        <v>0</v>
      </c>
      <c r="E98" s="88">
        <f t="shared" si="28"/>
        <v>0</v>
      </c>
      <c r="F98" s="89" t="e">
        <f t="shared" si="24"/>
        <v>#N/A</v>
      </c>
      <c r="G98" s="90"/>
      <c r="H98" s="86"/>
      <c r="I98" s="87">
        <v>96</v>
      </c>
      <c r="J98" s="93">
        <f t="shared" si="27"/>
        <v>44106</v>
      </c>
      <c r="K98" s="71">
        <f>IFERROR(VLOOKUP(J98,'input from AMS loads'!$A$1:$E$999,5,FALSE),0)</f>
        <v>0</v>
      </c>
      <c r="L98" s="88">
        <f t="shared" si="33"/>
        <v>0</v>
      </c>
      <c r="M98" s="88">
        <f t="shared" si="29"/>
        <v>0</v>
      </c>
      <c r="N98" s="89" t="e">
        <f t="shared" si="25"/>
        <v>#N/A</v>
      </c>
      <c r="O98" s="90"/>
    </row>
    <row r="99" spans="1:15" x14ac:dyDescent="0.3">
      <c r="A99" s="91">
        <v>97</v>
      </c>
      <c r="B99" s="92">
        <f t="shared" si="26"/>
        <v>44107</v>
      </c>
      <c r="C99" s="71">
        <f>SUM('loading plan 2019.2019'!R101:S101)</f>
        <v>0</v>
      </c>
      <c r="D99" s="88">
        <f t="shared" si="32"/>
        <v>0</v>
      </c>
      <c r="E99" s="88">
        <f t="shared" si="28"/>
        <v>0</v>
      </c>
      <c r="F99" s="89" t="e">
        <f t="shared" si="24"/>
        <v>#N/A</v>
      </c>
      <c r="G99" s="90"/>
      <c r="H99" s="86"/>
      <c r="I99" s="87">
        <v>97</v>
      </c>
      <c r="J99" s="93">
        <f t="shared" si="27"/>
        <v>44107</v>
      </c>
      <c r="K99" s="71">
        <f>IFERROR(VLOOKUP(J99,'input from AMS loads'!$A$1:$E$999,5,FALSE),0)</f>
        <v>0</v>
      </c>
      <c r="L99" s="88">
        <f t="shared" si="33"/>
        <v>0</v>
      </c>
      <c r="M99" s="88">
        <f t="shared" si="29"/>
        <v>0</v>
      </c>
      <c r="N99" s="89" t="e">
        <f t="shared" si="25"/>
        <v>#N/A</v>
      </c>
      <c r="O99" s="90"/>
    </row>
    <row r="100" spans="1:15" ht="15" thickBot="1" x14ac:dyDescent="0.35">
      <c r="A100" s="91">
        <v>98</v>
      </c>
      <c r="B100" s="92">
        <f t="shared" si="26"/>
        <v>44108</v>
      </c>
      <c r="C100" s="94">
        <f>SUM('loading plan 2019.2019'!U101:V101)</f>
        <v>0</v>
      </c>
      <c r="D100" s="95">
        <f t="shared" si="32"/>
        <v>0</v>
      </c>
      <c r="E100" s="95">
        <f t="shared" si="28"/>
        <v>0</v>
      </c>
      <c r="F100" s="96" t="e">
        <f t="shared" si="24"/>
        <v>#N/A</v>
      </c>
      <c r="G100" s="97">
        <f t="shared" si="16"/>
        <v>0</v>
      </c>
      <c r="H100" s="86"/>
      <c r="I100" s="87">
        <v>98</v>
      </c>
      <c r="J100" s="93">
        <f t="shared" si="27"/>
        <v>44108</v>
      </c>
      <c r="K100" s="98">
        <f>IFERROR(VLOOKUP(J100,'input from AMS loads'!$A$1:$E$999,5,FALSE),0)</f>
        <v>0</v>
      </c>
      <c r="L100" s="99">
        <f t="shared" si="33"/>
        <v>0</v>
      </c>
      <c r="M100" s="99">
        <f t="shared" si="29"/>
        <v>0</v>
      </c>
      <c r="N100" s="100" t="e">
        <f t="shared" si="25"/>
        <v>#N/A</v>
      </c>
      <c r="O100" s="101">
        <f t="shared" si="17"/>
        <v>0</v>
      </c>
    </row>
    <row r="101" spans="1:15" x14ac:dyDescent="0.3">
      <c r="A101" s="91">
        <v>99</v>
      </c>
      <c r="B101" s="92">
        <f t="shared" si="26"/>
        <v>44109</v>
      </c>
      <c r="C101" s="71">
        <f>SUM('loading plan 2019.2019'!C107:D107)</f>
        <v>0</v>
      </c>
      <c r="D101" s="88">
        <f t="shared" si="32"/>
        <v>0</v>
      </c>
      <c r="E101" s="88">
        <f t="shared" si="28"/>
        <v>0</v>
      </c>
      <c r="F101" s="89" t="e">
        <f t="shared" si="24"/>
        <v>#N/A</v>
      </c>
      <c r="G101" s="90"/>
      <c r="H101" s="86"/>
      <c r="I101" s="87">
        <v>99</v>
      </c>
      <c r="J101" s="93">
        <f t="shared" si="27"/>
        <v>44109</v>
      </c>
      <c r="K101" s="71">
        <f>IFERROR(VLOOKUP(J101,'input from AMS loads'!$A$1:$E$999,5,FALSE),0)</f>
        <v>0</v>
      </c>
      <c r="L101" s="88">
        <f t="shared" si="33"/>
        <v>0</v>
      </c>
      <c r="M101" s="88">
        <f t="shared" si="29"/>
        <v>0</v>
      </c>
      <c r="N101" s="89" t="e">
        <f t="shared" si="25"/>
        <v>#N/A</v>
      </c>
      <c r="O101" s="90"/>
    </row>
    <row r="102" spans="1:15" x14ac:dyDescent="0.3">
      <c r="A102" s="91">
        <v>100</v>
      </c>
      <c r="B102" s="92">
        <f t="shared" si="26"/>
        <v>44110</v>
      </c>
      <c r="C102" s="71">
        <f>SUM('loading plan 2019.2019'!F107:G107)</f>
        <v>0</v>
      </c>
      <c r="D102" s="88">
        <f t="shared" si="32"/>
        <v>0</v>
      </c>
      <c r="E102" s="88">
        <f t="shared" si="28"/>
        <v>0</v>
      </c>
      <c r="F102" s="89" t="e">
        <f t="shared" si="24"/>
        <v>#N/A</v>
      </c>
      <c r="G102" s="90"/>
      <c r="H102" s="86"/>
      <c r="I102" s="87">
        <v>100</v>
      </c>
      <c r="J102" s="93">
        <f t="shared" si="27"/>
        <v>44110</v>
      </c>
      <c r="K102" s="71">
        <f>IFERROR(VLOOKUP(J102,'input from AMS loads'!$A$1:$E$999,5,FALSE),0)</f>
        <v>0</v>
      </c>
      <c r="L102" s="88">
        <f t="shared" si="33"/>
        <v>0</v>
      </c>
      <c r="M102" s="88">
        <f t="shared" si="29"/>
        <v>0</v>
      </c>
      <c r="N102" s="89" t="e">
        <f t="shared" si="25"/>
        <v>#N/A</v>
      </c>
      <c r="O102" s="90"/>
    </row>
    <row r="103" spans="1:15" x14ac:dyDescent="0.3">
      <c r="A103" s="91">
        <v>101</v>
      </c>
      <c r="B103" s="92">
        <f t="shared" si="26"/>
        <v>44111</v>
      </c>
      <c r="C103" s="71">
        <f>SUM('loading plan 2019.2019'!I107:J107)</f>
        <v>0</v>
      </c>
      <c r="D103" s="88">
        <f t="shared" si="32"/>
        <v>0</v>
      </c>
      <c r="E103" s="88">
        <f t="shared" si="28"/>
        <v>0</v>
      </c>
      <c r="F103" s="89" t="e">
        <f t="shared" si="24"/>
        <v>#N/A</v>
      </c>
      <c r="G103" s="90"/>
      <c r="H103" s="86"/>
      <c r="I103" s="87">
        <v>101</v>
      </c>
      <c r="J103" s="93">
        <f t="shared" si="27"/>
        <v>44111</v>
      </c>
      <c r="K103" s="71">
        <f>IFERROR(VLOOKUP(J103,'input from AMS loads'!$A$1:$E$999,5,FALSE),0)</f>
        <v>0</v>
      </c>
      <c r="L103" s="88">
        <f t="shared" si="33"/>
        <v>0</v>
      </c>
      <c r="M103" s="88">
        <f t="shared" si="29"/>
        <v>0</v>
      </c>
      <c r="N103" s="89" t="e">
        <f t="shared" si="25"/>
        <v>#N/A</v>
      </c>
      <c r="O103" s="90"/>
    </row>
    <row r="104" spans="1:15" x14ac:dyDescent="0.3">
      <c r="A104" s="91">
        <v>102</v>
      </c>
      <c r="B104" s="92">
        <f t="shared" si="26"/>
        <v>44112</v>
      </c>
      <c r="C104" s="71">
        <f>SUM('loading plan 2019.2019'!L107:M107)</f>
        <v>0</v>
      </c>
      <c r="D104" s="88">
        <f t="shared" si="32"/>
        <v>0</v>
      </c>
      <c r="E104" s="88">
        <f t="shared" si="28"/>
        <v>0</v>
      </c>
      <c r="F104" s="89" t="e">
        <f t="shared" si="24"/>
        <v>#N/A</v>
      </c>
      <c r="G104" s="90"/>
      <c r="H104" s="86"/>
      <c r="I104" s="87">
        <v>102</v>
      </c>
      <c r="J104" s="93">
        <f t="shared" si="27"/>
        <v>44112</v>
      </c>
      <c r="K104" s="71">
        <f>IFERROR(VLOOKUP(J104,'input from AMS loads'!$A$1:$E$999,5,FALSE),0)</f>
        <v>0</v>
      </c>
      <c r="L104" s="88">
        <f t="shared" si="33"/>
        <v>0</v>
      </c>
      <c r="M104" s="88">
        <f t="shared" si="29"/>
        <v>0</v>
      </c>
      <c r="N104" s="89" t="e">
        <f t="shared" si="25"/>
        <v>#N/A</v>
      </c>
      <c r="O104" s="90"/>
    </row>
    <row r="105" spans="1:15" x14ac:dyDescent="0.3">
      <c r="A105" s="91">
        <v>103</v>
      </c>
      <c r="B105" s="92">
        <f t="shared" si="26"/>
        <v>44113</v>
      </c>
      <c r="C105" s="71">
        <f>SUM('loading plan 2019.2019'!O107:P107)</f>
        <v>0</v>
      </c>
      <c r="D105" s="88">
        <f t="shared" si="32"/>
        <v>0</v>
      </c>
      <c r="E105" s="88">
        <f t="shared" si="28"/>
        <v>0</v>
      </c>
      <c r="F105" s="89" t="e">
        <f t="shared" si="24"/>
        <v>#N/A</v>
      </c>
      <c r="G105" s="90"/>
      <c r="H105" s="86"/>
      <c r="I105" s="87">
        <v>103</v>
      </c>
      <c r="J105" s="93">
        <f t="shared" si="27"/>
        <v>44113</v>
      </c>
      <c r="K105" s="71">
        <f>IFERROR(VLOOKUP(J105,'input from AMS loads'!$A$1:$E$999,5,FALSE),0)</f>
        <v>0</v>
      </c>
      <c r="L105" s="88">
        <f t="shared" si="33"/>
        <v>0</v>
      </c>
      <c r="M105" s="88">
        <f t="shared" si="29"/>
        <v>0</v>
      </c>
      <c r="N105" s="89" t="e">
        <f t="shared" si="25"/>
        <v>#N/A</v>
      </c>
      <c r="O105" s="90"/>
    </row>
    <row r="106" spans="1:15" x14ac:dyDescent="0.3">
      <c r="A106" s="91">
        <v>104</v>
      </c>
      <c r="B106" s="92">
        <f t="shared" si="26"/>
        <v>44114</v>
      </c>
      <c r="C106" s="71">
        <f>SUM('loading plan 2019.2019'!R107:S107)</f>
        <v>0</v>
      </c>
      <c r="D106" s="88">
        <f t="shared" si="32"/>
        <v>0</v>
      </c>
      <c r="E106" s="88">
        <f t="shared" si="28"/>
        <v>0</v>
      </c>
      <c r="F106" s="89" t="e">
        <f t="shared" si="24"/>
        <v>#N/A</v>
      </c>
      <c r="G106" s="90"/>
      <c r="H106" s="86"/>
      <c r="I106" s="87">
        <v>104</v>
      </c>
      <c r="J106" s="93">
        <f t="shared" si="27"/>
        <v>44114</v>
      </c>
      <c r="K106" s="71">
        <f>IFERROR(VLOOKUP(J106,'input from AMS loads'!$A$1:$E$999,5,FALSE),0)</f>
        <v>0</v>
      </c>
      <c r="L106" s="88">
        <f t="shared" si="33"/>
        <v>0</v>
      </c>
      <c r="M106" s="88">
        <f t="shared" si="29"/>
        <v>0</v>
      </c>
      <c r="N106" s="89" t="e">
        <f t="shared" si="25"/>
        <v>#N/A</v>
      </c>
      <c r="O106" s="90"/>
    </row>
    <row r="107" spans="1:15" ht="15" thickBot="1" x14ac:dyDescent="0.35">
      <c r="A107" s="91">
        <v>105</v>
      </c>
      <c r="B107" s="92">
        <f t="shared" si="26"/>
        <v>44115</v>
      </c>
      <c r="C107" s="94">
        <f>SUM('loading plan 2019.2019'!U107:V107)</f>
        <v>0</v>
      </c>
      <c r="D107" s="95">
        <f t="shared" si="32"/>
        <v>0</v>
      </c>
      <c r="E107" s="95">
        <f t="shared" si="28"/>
        <v>0</v>
      </c>
      <c r="F107" s="96" t="e">
        <f t="shared" si="24"/>
        <v>#N/A</v>
      </c>
      <c r="G107" s="97">
        <f t="shared" si="18"/>
        <v>0</v>
      </c>
      <c r="H107" s="86"/>
      <c r="I107" s="87">
        <v>105</v>
      </c>
      <c r="J107" s="93">
        <f t="shared" si="27"/>
        <v>44115</v>
      </c>
      <c r="K107" s="98">
        <f>IFERROR(VLOOKUP(J107,'input from AMS loads'!$A$1:$E$999,5,FALSE),0)</f>
        <v>0</v>
      </c>
      <c r="L107" s="99">
        <f t="shared" si="33"/>
        <v>0</v>
      </c>
      <c r="M107" s="99">
        <f t="shared" si="29"/>
        <v>0</v>
      </c>
      <c r="N107" s="100" t="e">
        <f t="shared" si="25"/>
        <v>#N/A</v>
      </c>
      <c r="O107" s="101">
        <f t="shared" si="19"/>
        <v>0</v>
      </c>
    </row>
    <row r="108" spans="1:15" x14ac:dyDescent="0.3">
      <c r="A108" s="91">
        <v>106</v>
      </c>
      <c r="B108" s="92">
        <f t="shared" si="26"/>
        <v>44116</v>
      </c>
      <c r="C108" s="71">
        <f>SUM('loading plan 2019.2019'!C113:D113)</f>
        <v>0</v>
      </c>
      <c r="D108" s="88">
        <f t="shared" si="32"/>
        <v>0</v>
      </c>
      <c r="E108" s="88">
        <f t="shared" si="28"/>
        <v>0</v>
      </c>
      <c r="F108" s="89" t="e">
        <f t="shared" si="24"/>
        <v>#N/A</v>
      </c>
      <c r="G108" s="90"/>
      <c r="H108" s="86"/>
      <c r="I108" s="87">
        <v>106</v>
      </c>
      <c r="J108" s="93">
        <f t="shared" si="27"/>
        <v>44116</v>
      </c>
      <c r="K108" s="71">
        <f>IFERROR(VLOOKUP(J108,'input from AMS loads'!$A$1:$E$999,5,FALSE),0)</f>
        <v>0</v>
      </c>
      <c r="L108" s="88">
        <f t="shared" si="33"/>
        <v>0</v>
      </c>
      <c r="M108" s="88">
        <f t="shared" si="29"/>
        <v>0</v>
      </c>
      <c r="N108" s="89" t="e">
        <f t="shared" si="25"/>
        <v>#N/A</v>
      </c>
      <c r="O108" s="90"/>
    </row>
    <row r="109" spans="1:15" x14ac:dyDescent="0.3">
      <c r="A109" s="91">
        <v>107</v>
      </c>
      <c r="B109" s="92">
        <f t="shared" si="26"/>
        <v>44117</v>
      </c>
      <c r="C109" s="71">
        <f>SUM('loading plan 2019.2019'!F113:G113)</f>
        <v>0</v>
      </c>
      <c r="D109" s="88">
        <f t="shared" si="32"/>
        <v>0</v>
      </c>
      <c r="E109" s="88">
        <f t="shared" si="28"/>
        <v>0</v>
      </c>
      <c r="F109" s="89" t="e">
        <f t="shared" si="24"/>
        <v>#N/A</v>
      </c>
      <c r="G109" s="90"/>
      <c r="H109" s="86"/>
      <c r="I109" s="87">
        <v>107</v>
      </c>
      <c r="J109" s="93">
        <f t="shared" si="27"/>
        <v>44117</v>
      </c>
      <c r="K109" s="71">
        <f>IFERROR(VLOOKUP(J109,'input from AMS loads'!$A$1:$E$999,5,FALSE),0)</f>
        <v>0</v>
      </c>
      <c r="L109" s="88">
        <f t="shared" si="33"/>
        <v>0</v>
      </c>
      <c r="M109" s="88">
        <f t="shared" si="29"/>
        <v>0</v>
      </c>
      <c r="N109" s="89" t="e">
        <f t="shared" si="25"/>
        <v>#N/A</v>
      </c>
      <c r="O109" s="90"/>
    </row>
    <row r="110" spans="1:15" x14ac:dyDescent="0.3">
      <c r="A110" s="91">
        <v>108</v>
      </c>
      <c r="B110" s="92">
        <f t="shared" si="26"/>
        <v>44118</v>
      </c>
      <c r="C110" s="71">
        <f>SUM('loading plan 2019.2019'!I113:J113)</f>
        <v>0</v>
      </c>
      <c r="D110" s="88">
        <f t="shared" si="32"/>
        <v>0</v>
      </c>
      <c r="E110" s="88">
        <f t="shared" si="28"/>
        <v>0</v>
      </c>
      <c r="F110" s="89" t="e">
        <f t="shared" si="24"/>
        <v>#N/A</v>
      </c>
      <c r="G110" s="90"/>
      <c r="H110" s="86"/>
      <c r="I110" s="87">
        <v>108</v>
      </c>
      <c r="J110" s="93">
        <f t="shared" si="27"/>
        <v>44118</v>
      </c>
      <c r="K110" s="71">
        <f>IFERROR(VLOOKUP(J110,'input from AMS loads'!$A$1:$E$999,5,FALSE),0)</f>
        <v>0</v>
      </c>
      <c r="L110" s="88">
        <f t="shared" si="33"/>
        <v>0</v>
      </c>
      <c r="M110" s="88">
        <f t="shared" si="29"/>
        <v>0</v>
      </c>
      <c r="N110" s="89" t="e">
        <f t="shared" si="25"/>
        <v>#N/A</v>
      </c>
      <c r="O110" s="90"/>
    </row>
    <row r="111" spans="1:15" x14ac:dyDescent="0.3">
      <c r="A111" s="91">
        <v>109</v>
      </c>
      <c r="B111" s="92">
        <f t="shared" si="26"/>
        <v>44119</v>
      </c>
      <c r="C111" s="71">
        <f>SUM('loading plan 2019.2019'!L113:M113)</f>
        <v>0</v>
      </c>
      <c r="D111" s="88">
        <f t="shared" si="32"/>
        <v>0</v>
      </c>
      <c r="E111" s="88">
        <f t="shared" si="28"/>
        <v>0</v>
      </c>
      <c r="F111" s="89" t="e">
        <f t="shared" si="24"/>
        <v>#N/A</v>
      </c>
      <c r="G111" s="90"/>
      <c r="H111" s="86"/>
      <c r="I111" s="87">
        <v>109</v>
      </c>
      <c r="J111" s="93">
        <f t="shared" si="27"/>
        <v>44119</v>
      </c>
      <c r="K111" s="71">
        <f>IFERROR(VLOOKUP(J111,'input from AMS loads'!$A$1:$E$999,5,FALSE),0)</f>
        <v>0</v>
      </c>
      <c r="L111" s="88">
        <f t="shared" si="33"/>
        <v>0</v>
      </c>
      <c r="M111" s="88">
        <f t="shared" si="29"/>
        <v>0</v>
      </c>
      <c r="N111" s="89" t="e">
        <f t="shared" si="25"/>
        <v>#N/A</v>
      </c>
      <c r="O111" s="90"/>
    </row>
    <row r="112" spans="1:15" x14ac:dyDescent="0.3">
      <c r="A112" s="91">
        <v>110</v>
      </c>
      <c r="B112" s="92">
        <f t="shared" si="26"/>
        <v>44120</v>
      </c>
      <c r="C112" s="71">
        <f>SUM('loading plan 2019.2019'!O113:P113)</f>
        <v>0</v>
      </c>
      <c r="D112" s="88">
        <f t="shared" si="32"/>
        <v>0</v>
      </c>
      <c r="E112" s="88">
        <f t="shared" si="28"/>
        <v>0</v>
      </c>
      <c r="F112" s="89" t="e">
        <f t="shared" si="24"/>
        <v>#N/A</v>
      </c>
      <c r="G112" s="90"/>
      <c r="H112" s="86"/>
      <c r="I112" s="87">
        <v>110</v>
      </c>
      <c r="J112" s="93">
        <f t="shared" si="27"/>
        <v>44120</v>
      </c>
      <c r="K112" s="71">
        <f>IFERROR(VLOOKUP(J112,'input from AMS loads'!$A$1:$E$999,5,FALSE),0)</f>
        <v>0</v>
      </c>
      <c r="L112" s="88">
        <f t="shared" si="33"/>
        <v>0</v>
      </c>
      <c r="M112" s="88">
        <f t="shared" si="29"/>
        <v>0</v>
      </c>
      <c r="N112" s="89" t="e">
        <f t="shared" si="25"/>
        <v>#N/A</v>
      </c>
      <c r="O112" s="90"/>
    </row>
    <row r="113" spans="1:15" x14ac:dyDescent="0.3">
      <c r="A113" s="91">
        <v>111</v>
      </c>
      <c r="B113" s="92">
        <f t="shared" si="26"/>
        <v>44121</v>
      </c>
      <c r="C113" s="71">
        <f>SUM('loading plan 2019.2019'!R113:S113)</f>
        <v>0</v>
      </c>
      <c r="D113" s="88">
        <f t="shared" si="32"/>
        <v>0</v>
      </c>
      <c r="E113" s="88">
        <f t="shared" si="28"/>
        <v>0</v>
      </c>
      <c r="F113" s="89" t="e">
        <f t="shared" si="24"/>
        <v>#N/A</v>
      </c>
      <c r="G113" s="90"/>
      <c r="H113" s="86"/>
      <c r="I113" s="87">
        <v>111</v>
      </c>
      <c r="J113" s="93">
        <f t="shared" si="27"/>
        <v>44121</v>
      </c>
      <c r="K113" s="71">
        <f>IFERROR(VLOOKUP(J113,'input from AMS loads'!$A$1:$E$999,5,FALSE),0)</f>
        <v>0</v>
      </c>
      <c r="L113" s="88">
        <f t="shared" si="33"/>
        <v>0</v>
      </c>
      <c r="M113" s="88">
        <f t="shared" si="29"/>
        <v>0</v>
      </c>
      <c r="N113" s="89" t="e">
        <f t="shared" si="25"/>
        <v>#N/A</v>
      </c>
      <c r="O113" s="90"/>
    </row>
    <row r="114" spans="1:15" ht="15" thickBot="1" x14ac:dyDescent="0.35">
      <c r="A114" s="91">
        <v>112</v>
      </c>
      <c r="B114" s="92">
        <f t="shared" si="26"/>
        <v>44122</v>
      </c>
      <c r="C114" s="94">
        <f>SUM('loading plan 2019.2019'!U113:V113)</f>
        <v>0</v>
      </c>
      <c r="D114" s="95">
        <f t="shared" si="32"/>
        <v>0</v>
      </c>
      <c r="E114" s="95">
        <f t="shared" si="28"/>
        <v>0</v>
      </c>
      <c r="F114" s="96" t="e">
        <f t="shared" si="24"/>
        <v>#N/A</v>
      </c>
      <c r="G114" s="97">
        <f t="shared" si="20"/>
        <v>0</v>
      </c>
      <c r="H114" s="86"/>
      <c r="I114" s="87">
        <v>112</v>
      </c>
      <c r="J114" s="93">
        <f t="shared" si="27"/>
        <v>44122</v>
      </c>
      <c r="K114" s="98">
        <f>IFERROR(VLOOKUP(J114,'input from AMS loads'!$A$1:$E$999,5,FALSE),0)</f>
        <v>0</v>
      </c>
      <c r="L114" s="99">
        <f t="shared" si="33"/>
        <v>0</v>
      </c>
      <c r="M114" s="99">
        <f t="shared" si="29"/>
        <v>0</v>
      </c>
      <c r="N114" s="100" t="e">
        <f t="shared" si="25"/>
        <v>#N/A</v>
      </c>
      <c r="O114" s="101">
        <f t="shared" si="21"/>
        <v>0</v>
      </c>
    </row>
    <row r="115" spans="1:15" x14ac:dyDescent="0.3">
      <c r="A115" s="91">
        <v>113</v>
      </c>
      <c r="B115" s="92">
        <f t="shared" si="26"/>
        <v>44123</v>
      </c>
      <c r="C115" s="71">
        <f>SUM('loading plan 2019.2019'!C119:D119)</f>
        <v>0</v>
      </c>
      <c r="D115" s="88">
        <f t="shared" si="32"/>
        <v>0</v>
      </c>
      <c r="E115" s="88">
        <f t="shared" si="28"/>
        <v>0</v>
      </c>
      <c r="F115" s="89" t="e">
        <f t="shared" si="24"/>
        <v>#N/A</v>
      </c>
      <c r="G115" s="90"/>
      <c r="H115" s="86"/>
      <c r="I115" s="87">
        <v>113</v>
      </c>
      <c r="J115" s="93">
        <f t="shared" si="27"/>
        <v>44123</v>
      </c>
      <c r="K115" s="71">
        <f>IFERROR(VLOOKUP(J115,'input from AMS loads'!$A$1:$E$999,5,FALSE),0)</f>
        <v>0</v>
      </c>
      <c r="L115" s="88">
        <f t="shared" si="33"/>
        <v>0</v>
      </c>
      <c r="M115" s="88">
        <f t="shared" si="29"/>
        <v>0</v>
      </c>
      <c r="N115" s="89" t="e">
        <f t="shared" si="25"/>
        <v>#N/A</v>
      </c>
      <c r="O115" s="90"/>
    </row>
    <row r="116" spans="1:15" x14ac:dyDescent="0.3">
      <c r="A116" s="91">
        <v>114</v>
      </c>
      <c r="B116" s="92">
        <f t="shared" si="26"/>
        <v>44124</v>
      </c>
      <c r="C116" s="71">
        <f>SUM('loading plan 2019.2019'!F119:G119)</f>
        <v>0</v>
      </c>
      <c r="D116" s="88">
        <f t="shared" si="32"/>
        <v>0</v>
      </c>
      <c r="E116" s="88">
        <f t="shared" si="28"/>
        <v>0</v>
      </c>
      <c r="F116" s="89" t="e">
        <f t="shared" si="24"/>
        <v>#N/A</v>
      </c>
      <c r="G116" s="90"/>
      <c r="H116" s="86"/>
      <c r="I116" s="87">
        <v>114</v>
      </c>
      <c r="J116" s="93">
        <f t="shared" si="27"/>
        <v>44124</v>
      </c>
      <c r="K116" s="71">
        <f>IFERROR(VLOOKUP(J116,'input from AMS loads'!$A$1:$E$999,5,FALSE),0)</f>
        <v>0</v>
      </c>
      <c r="L116" s="88">
        <f t="shared" si="33"/>
        <v>0</v>
      </c>
      <c r="M116" s="88">
        <f t="shared" si="29"/>
        <v>0</v>
      </c>
      <c r="N116" s="89" t="e">
        <f t="shared" si="25"/>
        <v>#N/A</v>
      </c>
      <c r="O116" s="90"/>
    </row>
    <row r="117" spans="1:15" x14ac:dyDescent="0.3">
      <c r="A117" s="91">
        <v>115</v>
      </c>
      <c r="B117" s="92">
        <f t="shared" si="26"/>
        <v>44125</v>
      </c>
      <c r="C117" s="71">
        <f>SUM('loading plan 2019.2019'!I119:J119)</f>
        <v>0</v>
      </c>
      <c r="D117" s="88">
        <f t="shared" si="32"/>
        <v>0</v>
      </c>
      <c r="E117" s="88">
        <f t="shared" si="28"/>
        <v>0</v>
      </c>
      <c r="F117" s="89" t="e">
        <f t="shared" si="24"/>
        <v>#N/A</v>
      </c>
      <c r="G117" s="90"/>
      <c r="H117" s="86"/>
      <c r="I117" s="87">
        <v>115</v>
      </c>
      <c r="J117" s="93">
        <f t="shared" si="27"/>
        <v>44125</v>
      </c>
      <c r="K117" s="71">
        <f>IFERROR(VLOOKUP(J117,'input from AMS loads'!$A$1:$E$999,5,FALSE),0)</f>
        <v>0</v>
      </c>
      <c r="L117" s="88">
        <f t="shared" si="33"/>
        <v>0</v>
      </c>
      <c r="M117" s="88">
        <f t="shared" si="29"/>
        <v>0</v>
      </c>
      <c r="N117" s="89" t="e">
        <f t="shared" si="25"/>
        <v>#N/A</v>
      </c>
      <c r="O117" s="90"/>
    </row>
    <row r="118" spans="1:15" x14ac:dyDescent="0.3">
      <c r="A118" s="91">
        <v>116</v>
      </c>
      <c r="B118" s="92">
        <f t="shared" si="26"/>
        <v>44126</v>
      </c>
      <c r="C118" s="71">
        <f>SUM('loading plan 2019.2019'!L119:M119)</f>
        <v>0</v>
      </c>
      <c r="D118" s="88">
        <f t="shared" si="32"/>
        <v>0</v>
      </c>
      <c r="E118" s="88">
        <f t="shared" si="28"/>
        <v>0</v>
      </c>
      <c r="F118" s="89" t="e">
        <f t="shared" si="24"/>
        <v>#N/A</v>
      </c>
      <c r="G118" s="90"/>
      <c r="H118" s="86"/>
      <c r="I118" s="87">
        <v>116</v>
      </c>
      <c r="J118" s="93">
        <f t="shared" si="27"/>
        <v>44126</v>
      </c>
      <c r="K118" s="71">
        <f>IFERROR(VLOOKUP(J118,'input from AMS loads'!$A$1:$E$999,5,FALSE),0)</f>
        <v>0</v>
      </c>
      <c r="L118" s="88">
        <f t="shared" si="33"/>
        <v>0</v>
      </c>
      <c r="M118" s="88">
        <f t="shared" si="29"/>
        <v>0</v>
      </c>
      <c r="N118" s="89" t="e">
        <f t="shared" si="25"/>
        <v>#N/A</v>
      </c>
      <c r="O118" s="90"/>
    </row>
    <row r="119" spans="1:15" x14ac:dyDescent="0.3">
      <c r="A119" s="91">
        <v>117</v>
      </c>
      <c r="B119" s="92">
        <f t="shared" si="26"/>
        <v>44127</v>
      </c>
      <c r="C119" s="71">
        <f>SUM('loading plan 2019.2019'!O119:P119)</f>
        <v>0</v>
      </c>
      <c r="D119" s="88">
        <f t="shared" si="32"/>
        <v>0</v>
      </c>
      <c r="E119" s="88">
        <f t="shared" si="28"/>
        <v>0</v>
      </c>
      <c r="F119" s="89" t="e">
        <f t="shared" si="24"/>
        <v>#N/A</v>
      </c>
      <c r="G119" s="90"/>
      <c r="H119" s="86"/>
      <c r="I119" s="87">
        <v>117</v>
      </c>
      <c r="J119" s="93">
        <f t="shared" si="27"/>
        <v>44127</v>
      </c>
      <c r="K119" s="71">
        <f>IFERROR(VLOOKUP(J119,'input from AMS loads'!$A$1:$E$999,5,FALSE),0)</f>
        <v>0</v>
      </c>
      <c r="L119" s="88">
        <f t="shared" si="33"/>
        <v>0</v>
      </c>
      <c r="M119" s="88">
        <f t="shared" si="29"/>
        <v>0</v>
      </c>
      <c r="N119" s="89" t="e">
        <f t="shared" si="25"/>
        <v>#N/A</v>
      </c>
      <c r="O119" s="90"/>
    </row>
    <row r="120" spans="1:15" x14ac:dyDescent="0.3">
      <c r="A120" s="91">
        <v>118</v>
      </c>
      <c r="B120" s="92">
        <f t="shared" si="26"/>
        <v>44128</v>
      </c>
      <c r="C120" s="71">
        <f>SUM('loading plan 2019.2019'!R119:S119)</f>
        <v>0</v>
      </c>
      <c r="D120" s="88">
        <f t="shared" si="32"/>
        <v>0</v>
      </c>
      <c r="E120" s="88">
        <f t="shared" si="28"/>
        <v>0</v>
      </c>
      <c r="F120" s="89" t="e">
        <f t="shared" si="24"/>
        <v>#N/A</v>
      </c>
      <c r="G120" s="90"/>
      <c r="H120" s="86"/>
      <c r="I120" s="87">
        <v>118</v>
      </c>
      <c r="J120" s="93">
        <f t="shared" si="27"/>
        <v>44128</v>
      </c>
      <c r="K120" s="71">
        <f>IFERROR(VLOOKUP(J120,'input from AMS loads'!$A$1:$E$999,5,FALSE),0)</f>
        <v>0</v>
      </c>
      <c r="L120" s="88">
        <f t="shared" si="33"/>
        <v>0</v>
      </c>
      <c r="M120" s="88">
        <f t="shared" si="29"/>
        <v>0</v>
      </c>
      <c r="N120" s="89" t="e">
        <f t="shared" si="25"/>
        <v>#N/A</v>
      </c>
      <c r="O120" s="90"/>
    </row>
    <row r="121" spans="1:15" ht="15" thickBot="1" x14ac:dyDescent="0.35">
      <c r="A121" s="91">
        <v>119</v>
      </c>
      <c r="B121" s="92">
        <f t="shared" si="26"/>
        <v>44129</v>
      </c>
      <c r="C121" s="94">
        <f>SUM('loading plan 2019.2019'!U119:V119)</f>
        <v>0</v>
      </c>
      <c r="D121" s="95">
        <f t="shared" si="32"/>
        <v>0</v>
      </c>
      <c r="E121" s="95">
        <f t="shared" si="28"/>
        <v>0</v>
      </c>
      <c r="F121" s="96" t="e">
        <f t="shared" si="24"/>
        <v>#N/A</v>
      </c>
      <c r="G121" s="97">
        <f t="shared" ref="G121" si="34">SUM(C115:C121)</f>
        <v>0</v>
      </c>
      <c r="H121" s="86"/>
      <c r="I121" s="87">
        <v>119</v>
      </c>
      <c r="J121" s="93">
        <f t="shared" si="27"/>
        <v>44129</v>
      </c>
      <c r="K121" s="98">
        <f>IFERROR(VLOOKUP(J121,'input from AMS loads'!$A$1:$E$999,5,FALSE),0)</f>
        <v>0</v>
      </c>
      <c r="L121" s="99">
        <f t="shared" si="33"/>
        <v>0</v>
      </c>
      <c r="M121" s="99">
        <f t="shared" si="29"/>
        <v>0</v>
      </c>
      <c r="N121" s="100" t="e">
        <f t="shared" si="25"/>
        <v>#N/A</v>
      </c>
      <c r="O121" s="101">
        <f t="shared" ref="O121" si="35">SUM(K115:K121)</f>
        <v>0</v>
      </c>
    </row>
    <row r="122" spans="1:15" x14ac:dyDescent="0.3">
      <c r="A122" s="91">
        <v>120</v>
      </c>
      <c r="B122" s="92">
        <f t="shared" si="26"/>
        <v>44130</v>
      </c>
      <c r="C122" s="71">
        <f>SUM('loading plan 2019.2019'!C125:D125)</f>
        <v>0</v>
      </c>
      <c r="D122" s="88">
        <f t="shared" si="32"/>
        <v>0</v>
      </c>
      <c r="E122" s="88">
        <f t="shared" si="28"/>
        <v>0</v>
      </c>
      <c r="F122" s="89" t="e">
        <f t="shared" si="24"/>
        <v>#N/A</v>
      </c>
      <c r="G122" s="90"/>
      <c r="H122" s="86"/>
      <c r="I122" s="87">
        <v>120</v>
      </c>
      <c r="J122" s="93">
        <f t="shared" si="27"/>
        <v>44130</v>
      </c>
      <c r="K122" s="71">
        <f>IFERROR(VLOOKUP(J122,'input from AMS loads'!$A$1:$E$999,5,FALSE),0)</f>
        <v>0</v>
      </c>
      <c r="L122" s="88">
        <f t="shared" si="33"/>
        <v>0</v>
      </c>
      <c r="M122" s="88">
        <f t="shared" si="29"/>
        <v>0</v>
      </c>
      <c r="N122" s="89" t="e">
        <f t="shared" si="25"/>
        <v>#N/A</v>
      </c>
      <c r="O122" s="90"/>
    </row>
    <row r="123" spans="1:15" x14ac:dyDescent="0.3">
      <c r="A123" s="91">
        <v>121</v>
      </c>
      <c r="B123" s="92">
        <f t="shared" si="26"/>
        <v>44131</v>
      </c>
      <c r="C123" s="71">
        <f>SUM('loading plan 2019.2019'!F125:G125)</f>
        <v>0</v>
      </c>
      <c r="D123" s="88">
        <f t="shared" si="32"/>
        <v>0</v>
      </c>
      <c r="E123" s="88">
        <f t="shared" si="28"/>
        <v>0</v>
      </c>
      <c r="F123" s="89" t="e">
        <f t="shared" si="24"/>
        <v>#N/A</v>
      </c>
      <c r="G123" s="90"/>
      <c r="H123" s="86"/>
      <c r="I123" s="87">
        <v>121</v>
      </c>
      <c r="J123" s="93">
        <f t="shared" si="27"/>
        <v>44131</v>
      </c>
      <c r="K123" s="71">
        <f>IFERROR(VLOOKUP(J123,'input from AMS loads'!$A$1:$E$999,5,FALSE),0)</f>
        <v>0</v>
      </c>
      <c r="L123" s="88">
        <f t="shared" si="33"/>
        <v>0</v>
      </c>
      <c r="M123" s="88">
        <f t="shared" si="29"/>
        <v>0</v>
      </c>
      <c r="N123" s="89" t="e">
        <f t="shared" si="25"/>
        <v>#N/A</v>
      </c>
      <c r="O123" s="90"/>
    </row>
    <row r="124" spans="1:15" x14ac:dyDescent="0.3">
      <c r="A124" s="91">
        <v>122</v>
      </c>
      <c r="B124" s="92">
        <f t="shared" si="26"/>
        <v>44132</v>
      </c>
      <c r="C124" s="71">
        <f>SUM('loading plan 2019.2019'!I125:J125)</f>
        <v>0</v>
      </c>
      <c r="D124" s="88">
        <f t="shared" si="32"/>
        <v>0</v>
      </c>
      <c r="E124" s="88">
        <f t="shared" si="28"/>
        <v>0</v>
      </c>
      <c r="F124" s="89" t="e">
        <f t="shared" si="24"/>
        <v>#N/A</v>
      </c>
      <c r="G124" s="90"/>
      <c r="H124" s="86"/>
      <c r="I124" s="87">
        <v>122</v>
      </c>
      <c r="J124" s="93">
        <f t="shared" si="27"/>
        <v>44132</v>
      </c>
      <c r="K124" s="71">
        <f>IFERROR(VLOOKUP(J124,'input from AMS loads'!$A$1:$E$999,5,FALSE),0)</f>
        <v>0</v>
      </c>
      <c r="L124" s="88">
        <f t="shared" si="33"/>
        <v>0</v>
      </c>
      <c r="M124" s="88">
        <f t="shared" si="29"/>
        <v>0</v>
      </c>
      <c r="N124" s="89" t="e">
        <f t="shared" si="25"/>
        <v>#N/A</v>
      </c>
      <c r="O124" s="90"/>
    </row>
    <row r="125" spans="1:15" x14ac:dyDescent="0.3">
      <c r="A125" s="91">
        <v>123</v>
      </c>
      <c r="B125" s="92">
        <f t="shared" si="26"/>
        <v>44133</v>
      </c>
      <c r="C125" s="71">
        <f>SUM('loading plan 2019.2019'!L125:M125)</f>
        <v>0</v>
      </c>
      <c r="D125" s="88">
        <f t="shared" si="32"/>
        <v>0</v>
      </c>
      <c r="E125" s="88">
        <f t="shared" si="28"/>
        <v>0</v>
      </c>
      <c r="F125" s="89" t="e">
        <f t="shared" si="24"/>
        <v>#N/A</v>
      </c>
      <c r="G125" s="90"/>
      <c r="H125" s="86"/>
      <c r="I125" s="87">
        <v>123</v>
      </c>
      <c r="J125" s="93">
        <f t="shared" si="27"/>
        <v>44133</v>
      </c>
      <c r="K125" s="71">
        <f>IFERROR(VLOOKUP(J125,'input from AMS loads'!$A$1:$E$999,5,FALSE),0)</f>
        <v>0</v>
      </c>
      <c r="L125" s="88">
        <f t="shared" si="33"/>
        <v>0</v>
      </c>
      <c r="M125" s="88">
        <f t="shared" si="29"/>
        <v>0</v>
      </c>
      <c r="N125" s="89" t="e">
        <f t="shared" si="25"/>
        <v>#N/A</v>
      </c>
      <c r="O125" s="90"/>
    </row>
    <row r="126" spans="1:15" x14ac:dyDescent="0.3">
      <c r="A126" s="91">
        <v>124</v>
      </c>
      <c r="B126" s="92">
        <f t="shared" si="26"/>
        <v>44134</v>
      </c>
      <c r="C126" s="71">
        <f>SUM('loading plan 2019.2019'!O125:P125)</f>
        <v>0</v>
      </c>
      <c r="D126" s="88">
        <f t="shared" si="32"/>
        <v>0</v>
      </c>
      <c r="E126" s="88">
        <f t="shared" si="28"/>
        <v>0</v>
      </c>
      <c r="F126" s="89" t="e">
        <f t="shared" si="24"/>
        <v>#N/A</v>
      </c>
      <c r="G126" s="90"/>
      <c r="H126" s="86"/>
      <c r="I126" s="87">
        <v>124</v>
      </c>
      <c r="J126" s="93">
        <f t="shared" si="27"/>
        <v>44134</v>
      </c>
      <c r="K126" s="71">
        <f>IFERROR(VLOOKUP(J126,'input from AMS loads'!$A$1:$E$999,5,FALSE),0)</f>
        <v>0</v>
      </c>
      <c r="L126" s="88">
        <f t="shared" si="33"/>
        <v>0</v>
      </c>
      <c r="M126" s="88">
        <f t="shared" si="29"/>
        <v>0</v>
      </c>
      <c r="N126" s="89" t="e">
        <f t="shared" si="25"/>
        <v>#N/A</v>
      </c>
      <c r="O126" s="90"/>
    </row>
    <row r="127" spans="1:15" x14ac:dyDescent="0.3">
      <c r="A127" s="91">
        <v>125</v>
      </c>
      <c r="B127" s="92">
        <f t="shared" si="26"/>
        <v>44135</v>
      </c>
      <c r="C127" s="71">
        <f>SUM('loading plan 2019.2019'!R125:S125)</f>
        <v>0</v>
      </c>
      <c r="D127" s="88">
        <f t="shared" si="32"/>
        <v>0</v>
      </c>
      <c r="E127" s="88">
        <f t="shared" si="28"/>
        <v>0</v>
      </c>
      <c r="F127" s="89" t="e">
        <f t="shared" si="24"/>
        <v>#N/A</v>
      </c>
      <c r="G127" s="90"/>
      <c r="H127" s="86"/>
      <c r="I127" s="87">
        <v>125</v>
      </c>
      <c r="J127" s="93">
        <f t="shared" si="27"/>
        <v>44135</v>
      </c>
      <c r="K127" s="71">
        <f>IFERROR(VLOOKUP(J127,'input from AMS loads'!$A$1:$E$999,5,FALSE),0)</f>
        <v>0</v>
      </c>
      <c r="L127" s="88">
        <f t="shared" si="33"/>
        <v>0</v>
      </c>
      <c r="M127" s="88">
        <f t="shared" si="29"/>
        <v>0</v>
      </c>
      <c r="N127" s="89" t="e">
        <f t="shared" si="25"/>
        <v>#N/A</v>
      </c>
      <c r="O127" s="90"/>
    </row>
    <row r="128" spans="1:15" ht="15" thickBot="1" x14ac:dyDescent="0.35">
      <c r="A128" s="91">
        <v>126</v>
      </c>
      <c r="B128" s="92">
        <f t="shared" si="26"/>
        <v>44136</v>
      </c>
      <c r="C128" s="94">
        <f>SUM('loading plan 2019.2019'!U125:V125)</f>
        <v>0</v>
      </c>
      <c r="D128" s="95">
        <f t="shared" si="32"/>
        <v>0</v>
      </c>
      <c r="E128" s="95">
        <f t="shared" si="28"/>
        <v>0</v>
      </c>
      <c r="F128" s="96" t="e">
        <f t="shared" si="24"/>
        <v>#N/A</v>
      </c>
      <c r="G128" s="97">
        <f t="shared" ref="G128:G184" si="36">SUM(C122:C128)</f>
        <v>0</v>
      </c>
      <c r="H128" s="86"/>
      <c r="I128" s="87">
        <v>126</v>
      </c>
      <c r="J128" s="93">
        <f t="shared" si="27"/>
        <v>44136</v>
      </c>
      <c r="K128" s="98">
        <f>IFERROR(VLOOKUP(J128,'input from AMS loads'!$A$1:$E$999,5,FALSE),0)</f>
        <v>0</v>
      </c>
      <c r="L128" s="99">
        <f t="shared" si="33"/>
        <v>0</v>
      </c>
      <c r="M128" s="99">
        <f t="shared" si="29"/>
        <v>0</v>
      </c>
      <c r="N128" s="100" t="e">
        <f t="shared" si="25"/>
        <v>#N/A</v>
      </c>
      <c r="O128" s="101">
        <f t="shared" ref="O128:O184" si="37">SUM(K122:K128)</f>
        <v>0</v>
      </c>
    </row>
    <row r="129" spans="1:15" x14ac:dyDescent="0.3">
      <c r="A129" s="91">
        <v>127</v>
      </c>
      <c r="B129" s="92">
        <f t="shared" si="26"/>
        <v>44137</v>
      </c>
      <c r="C129" s="71">
        <f>SUM('loading plan 2019.2019'!C131:D131)</f>
        <v>0</v>
      </c>
      <c r="D129" s="88">
        <f t="shared" si="32"/>
        <v>0</v>
      </c>
      <c r="E129" s="88">
        <f t="shared" si="28"/>
        <v>0</v>
      </c>
      <c r="F129" s="89" t="e">
        <f t="shared" si="24"/>
        <v>#N/A</v>
      </c>
      <c r="G129" s="90"/>
      <c r="H129" s="86"/>
      <c r="I129" s="87">
        <v>127</v>
      </c>
      <c r="J129" s="93">
        <f t="shared" si="27"/>
        <v>44137</v>
      </c>
      <c r="K129" s="71">
        <f>IFERROR(VLOOKUP(J129,'input from AMS loads'!$A$1:$E$999,5,FALSE),0)</f>
        <v>0</v>
      </c>
      <c r="L129" s="88">
        <f t="shared" si="33"/>
        <v>0</v>
      </c>
      <c r="M129" s="88">
        <f t="shared" si="29"/>
        <v>0</v>
      </c>
      <c r="N129" s="89" t="e">
        <f t="shared" si="25"/>
        <v>#N/A</v>
      </c>
      <c r="O129" s="90"/>
    </row>
    <row r="130" spans="1:15" x14ac:dyDescent="0.3">
      <c r="A130" s="91">
        <v>128</v>
      </c>
      <c r="B130" s="92">
        <f t="shared" si="26"/>
        <v>44138</v>
      </c>
      <c r="C130" s="71">
        <f>SUM('loading plan 2019.2019'!F131:G131)</f>
        <v>0</v>
      </c>
      <c r="D130" s="88">
        <f t="shared" si="32"/>
        <v>0</v>
      </c>
      <c r="E130" s="88">
        <f t="shared" si="28"/>
        <v>0</v>
      </c>
      <c r="F130" s="89" t="e">
        <f t="shared" si="24"/>
        <v>#N/A</v>
      </c>
      <c r="G130" s="90"/>
      <c r="H130" s="86"/>
      <c r="I130" s="87">
        <v>128</v>
      </c>
      <c r="J130" s="93">
        <f t="shared" si="27"/>
        <v>44138</v>
      </c>
      <c r="K130" s="71">
        <f>IFERROR(VLOOKUP(J130,'input from AMS loads'!$A$1:$E$999,5,FALSE),0)</f>
        <v>0</v>
      </c>
      <c r="L130" s="88">
        <f t="shared" si="33"/>
        <v>0</v>
      </c>
      <c r="M130" s="88">
        <f t="shared" si="29"/>
        <v>0</v>
      </c>
      <c r="N130" s="89" t="e">
        <f t="shared" si="25"/>
        <v>#N/A</v>
      </c>
      <c r="O130" s="90"/>
    </row>
    <row r="131" spans="1:15" x14ac:dyDescent="0.3">
      <c r="A131" s="91">
        <v>129</v>
      </c>
      <c r="B131" s="92">
        <f t="shared" si="26"/>
        <v>44139</v>
      </c>
      <c r="C131" s="71">
        <f>SUM('loading plan 2019.2019'!I131:J131)</f>
        <v>0</v>
      </c>
      <c r="D131" s="88">
        <f t="shared" si="32"/>
        <v>0</v>
      </c>
      <c r="E131" s="88">
        <f t="shared" si="28"/>
        <v>0</v>
      </c>
      <c r="F131" s="89" t="e">
        <f t="shared" si="24"/>
        <v>#N/A</v>
      </c>
      <c r="G131" s="90"/>
      <c r="H131" s="86"/>
      <c r="I131" s="87">
        <v>129</v>
      </c>
      <c r="J131" s="93">
        <f t="shared" si="27"/>
        <v>44139</v>
      </c>
      <c r="K131" s="71">
        <f>IFERROR(VLOOKUP(J131,'input from AMS loads'!$A$1:$E$999,5,FALSE),0)</f>
        <v>0</v>
      </c>
      <c r="L131" s="88">
        <f t="shared" si="33"/>
        <v>0</v>
      </c>
      <c r="M131" s="88">
        <f t="shared" si="29"/>
        <v>0</v>
      </c>
      <c r="N131" s="89" t="e">
        <f t="shared" si="25"/>
        <v>#N/A</v>
      </c>
      <c r="O131" s="90"/>
    </row>
    <row r="132" spans="1:15" x14ac:dyDescent="0.3">
      <c r="A132" s="91">
        <v>130</v>
      </c>
      <c r="B132" s="92">
        <f t="shared" si="26"/>
        <v>44140</v>
      </c>
      <c r="C132" s="71">
        <f>SUM('loading plan 2019.2019'!L131:M131)</f>
        <v>0</v>
      </c>
      <c r="D132" s="88">
        <f t="shared" si="32"/>
        <v>0</v>
      </c>
      <c r="E132" s="88">
        <f t="shared" si="28"/>
        <v>0</v>
      </c>
      <c r="F132" s="89" t="e">
        <f t="shared" ref="F132:F195" si="38">IFERROR(IF(E132/D132&gt;150%,E132/D132,NA()),NA())</f>
        <v>#N/A</v>
      </c>
      <c r="G132" s="90"/>
      <c r="H132" s="86"/>
      <c r="I132" s="87">
        <v>130</v>
      </c>
      <c r="J132" s="93">
        <f t="shared" si="27"/>
        <v>44140</v>
      </c>
      <c r="K132" s="71">
        <f>IFERROR(VLOOKUP(J132,'input from AMS loads'!$A$1:$E$999,5,FALSE),0)</f>
        <v>0</v>
      </c>
      <c r="L132" s="88">
        <f t="shared" si="33"/>
        <v>0</v>
      </c>
      <c r="M132" s="88">
        <f t="shared" si="29"/>
        <v>0</v>
      </c>
      <c r="N132" s="89" t="e">
        <f t="shared" ref="N132:N195" si="39">IFERROR(IF(M132/L132&gt;150%,M132/L132,NA()),NA())</f>
        <v>#N/A</v>
      </c>
      <c r="O132" s="90"/>
    </row>
    <row r="133" spans="1:15" x14ac:dyDescent="0.3">
      <c r="A133" s="91">
        <v>131</v>
      </c>
      <c r="B133" s="92">
        <f t="shared" ref="B133:B196" si="40">B132+1</f>
        <v>44141</v>
      </c>
      <c r="C133" s="71">
        <f>SUM('loading plan 2019.2019'!O131:P131)</f>
        <v>0</v>
      </c>
      <c r="D133" s="88">
        <f t="shared" si="32"/>
        <v>0</v>
      </c>
      <c r="E133" s="88">
        <f t="shared" si="28"/>
        <v>0</v>
      </c>
      <c r="F133" s="89" t="e">
        <f t="shared" si="38"/>
        <v>#N/A</v>
      </c>
      <c r="G133" s="90"/>
      <c r="H133" s="86"/>
      <c r="I133" s="87">
        <v>131</v>
      </c>
      <c r="J133" s="93">
        <f t="shared" ref="J133:J196" si="41">J132+1</f>
        <v>44141</v>
      </c>
      <c r="K133" s="71">
        <f>IFERROR(VLOOKUP(J133,'input from AMS loads'!$A$1:$E$999,5,FALSE),0)</f>
        <v>0</v>
      </c>
      <c r="L133" s="88">
        <f t="shared" si="33"/>
        <v>0</v>
      </c>
      <c r="M133" s="88">
        <f t="shared" si="29"/>
        <v>0</v>
      </c>
      <c r="N133" s="89" t="e">
        <f t="shared" si="39"/>
        <v>#N/A</v>
      </c>
      <c r="O133" s="90"/>
    </row>
    <row r="134" spans="1:15" x14ac:dyDescent="0.3">
      <c r="A134" s="91">
        <v>132</v>
      </c>
      <c r="B134" s="92">
        <f t="shared" si="40"/>
        <v>44142</v>
      </c>
      <c r="C134" s="71">
        <f>SUM('loading plan 2019.2019'!R131:S131)</f>
        <v>0</v>
      </c>
      <c r="D134" s="88">
        <f t="shared" si="32"/>
        <v>0</v>
      </c>
      <c r="E134" s="88">
        <f t="shared" si="28"/>
        <v>0</v>
      </c>
      <c r="F134" s="89" t="e">
        <f t="shared" si="38"/>
        <v>#N/A</v>
      </c>
      <c r="G134" s="90"/>
      <c r="H134" s="86"/>
      <c r="I134" s="87">
        <v>132</v>
      </c>
      <c r="J134" s="93">
        <f t="shared" si="41"/>
        <v>44142</v>
      </c>
      <c r="K134" s="71">
        <f>IFERROR(VLOOKUP(J134,'input from AMS loads'!$A$1:$E$999,5,FALSE),0)</f>
        <v>0</v>
      </c>
      <c r="L134" s="88">
        <f t="shared" si="33"/>
        <v>0</v>
      </c>
      <c r="M134" s="88">
        <f t="shared" si="29"/>
        <v>0</v>
      </c>
      <c r="N134" s="89" t="e">
        <f t="shared" si="39"/>
        <v>#N/A</v>
      </c>
      <c r="O134" s="90"/>
    </row>
    <row r="135" spans="1:15" ht="15" thickBot="1" x14ac:dyDescent="0.35">
      <c r="A135" s="91">
        <v>133</v>
      </c>
      <c r="B135" s="92">
        <f t="shared" si="40"/>
        <v>44143</v>
      </c>
      <c r="C135" s="94">
        <f>SUM('loading plan 2019.2019'!U131:V131)</f>
        <v>0</v>
      </c>
      <c r="D135" s="95">
        <f t="shared" si="32"/>
        <v>0</v>
      </c>
      <c r="E135" s="95">
        <f t="shared" si="28"/>
        <v>0</v>
      </c>
      <c r="F135" s="96" t="e">
        <f t="shared" si="38"/>
        <v>#N/A</v>
      </c>
      <c r="G135" s="97">
        <f t="shared" ref="G135:G191" si="42">SUM(C129:C135)</f>
        <v>0</v>
      </c>
      <c r="H135" s="86"/>
      <c r="I135" s="87">
        <v>133</v>
      </c>
      <c r="J135" s="93">
        <f t="shared" si="41"/>
        <v>44143</v>
      </c>
      <c r="K135" s="98">
        <f>IFERROR(VLOOKUP(J135,'input from AMS loads'!$A$1:$E$999,5,FALSE),0)</f>
        <v>0</v>
      </c>
      <c r="L135" s="99">
        <f t="shared" si="33"/>
        <v>0</v>
      </c>
      <c r="M135" s="99">
        <f t="shared" si="29"/>
        <v>0</v>
      </c>
      <c r="N135" s="100" t="e">
        <f t="shared" si="39"/>
        <v>#N/A</v>
      </c>
      <c r="O135" s="101">
        <f t="shared" ref="O135:O191" si="43">SUM(K129:K135)</f>
        <v>0</v>
      </c>
    </row>
    <row r="136" spans="1:15" x14ac:dyDescent="0.3">
      <c r="A136" s="91">
        <v>134</v>
      </c>
      <c r="B136" s="92">
        <f t="shared" si="40"/>
        <v>44144</v>
      </c>
      <c r="C136" s="71">
        <f>SUM('loading plan 2019.2019'!C137:D137)</f>
        <v>0</v>
      </c>
      <c r="D136" s="88">
        <f t="shared" si="32"/>
        <v>0</v>
      </c>
      <c r="E136" s="88">
        <f t="shared" si="28"/>
        <v>0</v>
      </c>
      <c r="F136" s="89" t="e">
        <f t="shared" si="38"/>
        <v>#N/A</v>
      </c>
      <c r="G136" s="90"/>
      <c r="H136" s="86"/>
      <c r="I136" s="87">
        <v>134</v>
      </c>
      <c r="J136" s="93">
        <f t="shared" si="41"/>
        <v>44144</v>
      </c>
      <c r="K136" s="71">
        <f>IFERROR(VLOOKUP(J136,'input from AMS loads'!$A$1:$E$999,5,FALSE),0)</f>
        <v>0</v>
      </c>
      <c r="L136" s="88">
        <f t="shared" si="33"/>
        <v>0</v>
      </c>
      <c r="M136" s="88">
        <f t="shared" si="29"/>
        <v>0</v>
      </c>
      <c r="N136" s="89" t="e">
        <f t="shared" si="39"/>
        <v>#N/A</v>
      </c>
      <c r="O136" s="90"/>
    </row>
    <row r="137" spans="1:15" x14ac:dyDescent="0.3">
      <c r="A137" s="91">
        <v>135</v>
      </c>
      <c r="B137" s="92">
        <f t="shared" si="40"/>
        <v>44145</v>
      </c>
      <c r="C137" s="71">
        <f>SUM('loading plan 2019.2019'!F137:G137)</f>
        <v>0</v>
      </c>
      <c r="D137" s="88">
        <f t="shared" si="32"/>
        <v>0</v>
      </c>
      <c r="E137" s="88">
        <f t="shared" ref="E137:E192" si="44">SUM(C131:C137)</f>
        <v>0</v>
      </c>
      <c r="F137" s="89" t="e">
        <f t="shared" si="38"/>
        <v>#N/A</v>
      </c>
      <c r="G137" s="90"/>
      <c r="H137" s="86"/>
      <c r="I137" s="87">
        <v>135</v>
      </c>
      <c r="J137" s="93">
        <f t="shared" si="41"/>
        <v>44145</v>
      </c>
      <c r="K137" s="71">
        <f>IFERROR(VLOOKUP(J137,'input from AMS loads'!$A$1:$E$999,5,FALSE),0)</f>
        <v>0</v>
      </c>
      <c r="L137" s="88">
        <f t="shared" si="33"/>
        <v>0</v>
      </c>
      <c r="M137" s="88">
        <f t="shared" ref="M137:M192" si="45">SUM(K131:K137)</f>
        <v>0</v>
      </c>
      <c r="N137" s="89" t="e">
        <f t="shared" si="39"/>
        <v>#N/A</v>
      </c>
      <c r="O137" s="90"/>
    </row>
    <row r="138" spans="1:15" x14ac:dyDescent="0.3">
      <c r="A138" s="91">
        <v>136</v>
      </c>
      <c r="B138" s="92">
        <f t="shared" si="40"/>
        <v>44146</v>
      </c>
      <c r="C138" s="71">
        <f>SUM('loading plan 2019.2019'!I137:J137)</f>
        <v>0</v>
      </c>
      <c r="D138" s="88">
        <f t="shared" si="32"/>
        <v>0</v>
      </c>
      <c r="E138" s="88">
        <f t="shared" si="44"/>
        <v>0</v>
      </c>
      <c r="F138" s="89" t="e">
        <f t="shared" si="38"/>
        <v>#N/A</v>
      </c>
      <c r="G138" s="90"/>
      <c r="H138" s="86"/>
      <c r="I138" s="87">
        <v>136</v>
      </c>
      <c r="J138" s="93">
        <f t="shared" si="41"/>
        <v>44146</v>
      </c>
      <c r="K138" s="71">
        <f>IFERROR(VLOOKUP(J138,'input from AMS loads'!$A$1:$E$999,5,FALSE),0)</f>
        <v>0</v>
      </c>
      <c r="L138" s="88">
        <f t="shared" si="33"/>
        <v>0</v>
      </c>
      <c r="M138" s="88">
        <f t="shared" si="45"/>
        <v>0</v>
      </c>
      <c r="N138" s="89" t="e">
        <f t="shared" si="39"/>
        <v>#N/A</v>
      </c>
      <c r="O138" s="90"/>
    </row>
    <row r="139" spans="1:15" x14ac:dyDescent="0.3">
      <c r="A139" s="91">
        <v>137</v>
      </c>
      <c r="B139" s="92">
        <f t="shared" si="40"/>
        <v>44147</v>
      </c>
      <c r="C139" s="71">
        <f>SUM('loading plan 2019.2019'!L137:M137)</f>
        <v>0</v>
      </c>
      <c r="D139" s="88">
        <f t="shared" si="32"/>
        <v>0</v>
      </c>
      <c r="E139" s="88">
        <f t="shared" si="44"/>
        <v>0</v>
      </c>
      <c r="F139" s="89" t="e">
        <f t="shared" si="38"/>
        <v>#N/A</v>
      </c>
      <c r="G139" s="90"/>
      <c r="H139" s="86"/>
      <c r="I139" s="87">
        <v>137</v>
      </c>
      <c r="J139" s="93">
        <f t="shared" si="41"/>
        <v>44147</v>
      </c>
      <c r="K139" s="71">
        <f>IFERROR(VLOOKUP(J139,'input from AMS loads'!$A$1:$E$999,5,FALSE),0)</f>
        <v>0</v>
      </c>
      <c r="L139" s="88">
        <f t="shared" si="33"/>
        <v>0</v>
      </c>
      <c r="M139" s="88">
        <f t="shared" si="45"/>
        <v>0</v>
      </c>
      <c r="N139" s="89" t="e">
        <f t="shared" si="39"/>
        <v>#N/A</v>
      </c>
      <c r="O139" s="90"/>
    </row>
    <row r="140" spans="1:15" x14ac:dyDescent="0.3">
      <c r="A140" s="91">
        <v>138</v>
      </c>
      <c r="B140" s="92">
        <f t="shared" si="40"/>
        <v>44148</v>
      </c>
      <c r="C140" s="71">
        <f>SUM('loading plan 2019.2019'!O137:P137)</f>
        <v>0</v>
      </c>
      <c r="D140" s="88">
        <f t="shared" si="32"/>
        <v>0</v>
      </c>
      <c r="E140" s="88">
        <f t="shared" si="44"/>
        <v>0</v>
      </c>
      <c r="F140" s="89" t="e">
        <f t="shared" si="38"/>
        <v>#N/A</v>
      </c>
      <c r="G140" s="90"/>
      <c r="H140" s="86"/>
      <c r="I140" s="87">
        <v>138</v>
      </c>
      <c r="J140" s="93">
        <f t="shared" si="41"/>
        <v>44148</v>
      </c>
      <c r="K140" s="71">
        <f>IFERROR(VLOOKUP(J140,'input from AMS loads'!$A$1:$E$999,5,FALSE),0)</f>
        <v>0</v>
      </c>
      <c r="L140" s="88">
        <f t="shared" si="33"/>
        <v>0</v>
      </c>
      <c r="M140" s="88">
        <f t="shared" si="45"/>
        <v>0</v>
      </c>
      <c r="N140" s="89" t="e">
        <f t="shared" si="39"/>
        <v>#N/A</v>
      </c>
      <c r="O140" s="90"/>
    </row>
    <row r="141" spans="1:15" x14ac:dyDescent="0.3">
      <c r="A141" s="91">
        <v>139</v>
      </c>
      <c r="B141" s="92">
        <f t="shared" si="40"/>
        <v>44149</v>
      </c>
      <c r="C141" s="71">
        <f>SUM('loading plan 2019.2019'!R137:S137)</f>
        <v>0</v>
      </c>
      <c r="D141" s="88">
        <f t="shared" si="32"/>
        <v>0</v>
      </c>
      <c r="E141" s="88">
        <f t="shared" si="44"/>
        <v>0</v>
      </c>
      <c r="F141" s="89" t="e">
        <f t="shared" si="38"/>
        <v>#N/A</v>
      </c>
      <c r="G141" s="90"/>
      <c r="H141" s="86"/>
      <c r="I141" s="87">
        <v>139</v>
      </c>
      <c r="J141" s="93">
        <f t="shared" si="41"/>
        <v>44149</v>
      </c>
      <c r="K141" s="71">
        <f>IFERROR(VLOOKUP(J141,'input from AMS loads'!$A$1:$E$999,5,FALSE),0)</f>
        <v>0</v>
      </c>
      <c r="L141" s="88">
        <f t="shared" si="33"/>
        <v>0</v>
      </c>
      <c r="M141" s="88">
        <f t="shared" si="45"/>
        <v>0</v>
      </c>
      <c r="N141" s="89" t="e">
        <f t="shared" si="39"/>
        <v>#N/A</v>
      </c>
      <c r="O141" s="90"/>
    </row>
    <row r="142" spans="1:15" ht="15" thickBot="1" x14ac:dyDescent="0.35">
      <c r="A142" s="91">
        <v>140</v>
      </c>
      <c r="B142" s="92">
        <f t="shared" si="40"/>
        <v>44150</v>
      </c>
      <c r="C142" s="94">
        <f>SUM('loading plan 2019.2019'!U137:V137)</f>
        <v>0</v>
      </c>
      <c r="D142" s="95">
        <f t="shared" si="32"/>
        <v>0</v>
      </c>
      <c r="E142" s="95">
        <f t="shared" si="44"/>
        <v>0</v>
      </c>
      <c r="F142" s="96" t="e">
        <f t="shared" si="38"/>
        <v>#N/A</v>
      </c>
      <c r="G142" s="97">
        <f t="shared" ref="G142:G170" si="46">SUM(C136:C142)</f>
        <v>0</v>
      </c>
      <c r="H142" s="86"/>
      <c r="I142" s="87">
        <v>140</v>
      </c>
      <c r="J142" s="93">
        <f t="shared" si="41"/>
        <v>44150</v>
      </c>
      <c r="K142" s="98">
        <f>IFERROR(VLOOKUP(J142,'input from AMS loads'!$A$1:$E$999,5,FALSE),0)</f>
        <v>0</v>
      </c>
      <c r="L142" s="99">
        <f t="shared" si="33"/>
        <v>0</v>
      </c>
      <c r="M142" s="99">
        <f t="shared" si="45"/>
        <v>0</v>
      </c>
      <c r="N142" s="100" t="e">
        <f t="shared" si="39"/>
        <v>#N/A</v>
      </c>
      <c r="O142" s="101">
        <f t="shared" ref="O142:O170" si="47">SUM(K136:K142)</f>
        <v>0</v>
      </c>
    </row>
    <row r="143" spans="1:15" x14ac:dyDescent="0.3">
      <c r="A143" s="91">
        <v>141</v>
      </c>
      <c r="B143" s="92">
        <f t="shared" si="40"/>
        <v>44151</v>
      </c>
      <c r="C143" s="71">
        <f>SUM('loading plan 2019.2019'!C143:D143)</f>
        <v>0</v>
      </c>
      <c r="D143" s="88">
        <f t="shared" si="32"/>
        <v>0</v>
      </c>
      <c r="E143" s="88">
        <f t="shared" si="44"/>
        <v>0</v>
      </c>
      <c r="F143" s="89" t="e">
        <f t="shared" si="38"/>
        <v>#N/A</v>
      </c>
      <c r="G143" s="90"/>
      <c r="H143" s="86"/>
      <c r="I143" s="87">
        <v>141</v>
      </c>
      <c r="J143" s="93">
        <f t="shared" si="41"/>
        <v>44151</v>
      </c>
      <c r="K143" s="71">
        <f>IFERROR(VLOOKUP(J143,'input from AMS loads'!$A$1:$E$999,5,FALSE),0)</f>
        <v>0</v>
      </c>
      <c r="L143" s="88">
        <f t="shared" si="33"/>
        <v>0</v>
      </c>
      <c r="M143" s="88">
        <f t="shared" si="45"/>
        <v>0</v>
      </c>
      <c r="N143" s="89" t="e">
        <f t="shared" si="39"/>
        <v>#N/A</v>
      </c>
      <c r="O143" s="90"/>
    </row>
    <row r="144" spans="1:15" x14ac:dyDescent="0.3">
      <c r="A144" s="91">
        <v>142</v>
      </c>
      <c r="B144" s="92">
        <f t="shared" si="40"/>
        <v>44152</v>
      </c>
      <c r="C144" s="71">
        <f>SUM('loading plan 2019.2019'!F143:G143)</f>
        <v>0</v>
      </c>
      <c r="D144" s="88">
        <f t="shared" si="32"/>
        <v>0</v>
      </c>
      <c r="E144" s="88">
        <f t="shared" si="44"/>
        <v>0</v>
      </c>
      <c r="F144" s="89" t="e">
        <f t="shared" si="38"/>
        <v>#N/A</v>
      </c>
      <c r="G144" s="90"/>
      <c r="H144" s="86"/>
      <c r="I144" s="87">
        <v>142</v>
      </c>
      <c r="J144" s="93">
        <f t="shared" si="41"/>
        <v>44152</v>
      </c>
      <c r="K144" s="71">
        <f>IFERROR(VLOOKUP(J144,'input from AMS loads'!$A$1:$E$999,5,FALSE),0)</f>
        <v>0</v>
      </c>
      <c r="L144" s="88">
        <f t="shared" si="33"/>
        <v>0</v>
      </c>
      <c r="M144" s="88">
        <f t="shared" si="45"/>
        <v>0</v>
      </c>
      <c r="N144" s="89" t="e">
        <f t="shared" si="39"/>
        <v>#N/A</v>
      </c>
      <c r="O144" s="90"/>
    </row>
    <row r="145" spans="1:15" x14ac:dyDescent="0.3">
      <c r="A145" s="91">
        <v>143</v>
      </c>
      <c r="B145" s="92">
        <f t="shared" si="40"/>
        <v>44153</v>
      </c>
      <c r="C145" s="71">
        <f>SUM('loading plan 2019.2019'!I143:J143)</f>
        <v>0</v>
      </c>
      <c r="D145" s="88">
        <f t="shared" si="32"/>
        <v>0</v>
      </c>
      <c r="E145" s="88">
        <f t="shared" si="44"/>
        <v>0</v>
      </c>
      <c r="F145" s="89" t="e">
        <f t="shared" si="38"/>
        <v>#N/A</v>
      </c>
      <c r="G145" s="90"/>
      <c r="H145" s="86"/>
      <c r="I145" s="87">
        <v>143</v>
      </c>
      <c r="J145" s="93">
        <f t="shared" si="41"/>
        <v>44153</v>
      </c>
      <c r="K145" s="71">
        <f>IFERROR(VLOOKUP(J145,'input from AMS loads'!$A$1:$E$999,5,FALSE),0)</f>
        <v>0</v>
      </c>
      <c r="L145" s="88">
        <f t="shared" si="33"/>
        <v>0</v>
      </c>
      <c r="M145" s="88">
        <f t="shared" si="45"/>
        <v>0</v>
      </c>
      <c r="N145" s="89" t="e">
        <f t="shared" si="39"/>
        <v>#N/A</v>
      </c>
      <c r="O145" s="90"/>
    </row>
    <row r="146" spans="1:15" x14ac:dyDescent="0.3">
      <c r="A146" s="91">
        <v>144</v>
      </c>
      <c r="B146" s="92">
        <f t="shared" si="40"/>
        <v>44154</v>
      </c>
      <c r="C146" s="71">
        <f>SUM('loading plan 2019.2019'!L143:M143)</f>
        <v>0</v>
      </c>
      <c r="D146" s="88">
        <f t="shared" si="32"/>
        <v>0</v>
      </c>
      <c r="E146" s="88">
        <f t="shared" si="44"/>
        <v>0</v>
      </c>
      <c r="F146" s="89" t="e">
        <f t="shared" si="38"/>
        <v>#N/A</v>
      </c>
      <c r="G146" s="90"/>
      <c r="H146" s="86"/>
      <c r="I146" s="87">
        <v>144</v>
      </c>
      <c r="J146" s="93">
        <f t="shared" si="41"/>
        <v>44154</v>
      </c>
      <c r="K146" s="71">
        <f>IFERROR(VLOOKUP(J146,'input from AMS loads'!$A$1:$E$999,5,FALSE),0)</f>
        <v>0</v>
      </c>
      <c r="L146" s="88">
        <f t="shared" si="33"/>
        <v>0</v>
      </c>
      <c r="M146" s="88">
        <f t="shared" si="45"/>
        <v>0</v>
      </c>
      <c r="N146" s="89" t="e">
        <f t="shared" si="39"/>
        <v>#N/A</v>
      </c>
      <c r="O146" s="90"/>
    </row>
    <row r="147" spans="1:15" x14ac:dyDescent="0.3">
      <c r="A147" s="91">
        <v>145</v>
      </c>
      <c r="B147" s="92">
        <f t="shared" si="40"/>
        <v>44155</v>
      </c>
      <c r="C147" s="71">
        <f>SUM('loading plan 2019.2019'!O143:P143)</f>
        <v>0</v>
      </c>
      <c r="D147" s="88">
        <f t="shared" si="32"/>
        <v>0</v>
      </c>
      <c r="E147" s="88">
        <f t="shared" si="44"/>
        <v>0</v>
      </c>
      <c r="F147" s="89" t="e">
        <f t="shared" si="38"/>
        <v>#N/A</v>
      </c>
      <c r="G147" s="90"/>
      <c r="H147" s="86"/>
      <c r="I147" s="87">
        <v>145</v>
      </c>
      <c r="J147" s="93">
        <f t="shared" si="41"/>
        <v>44155</v>
      </c>
      <c r="K147" s="71">
        <f>IFERROR(VLOOKUP(J147,'input from AMS loads'!$A$1:$E$999,5,FALSE),0)</f>
        <v>0</v>
      </c>
      <c r="L147" s="88">
        <f t="shared" si="33"/>
        <v>0</v>
      </c>
      <c r="M147" s="88">
        <f t="shared" si="45"/>
        <v>0</v>
      </c>
      <c r="N147" s="89" t="e">
        <f t="shared" si="39"/>
        <v>#N/A</v>
      </c>
      <c r="O147" s="90"/>
    </row>
    <row r="148" spans="1:15" x14ac:dyDescent="0.3">
      <c r="A148" s="91">
        <v>146</v>
      </c>
      <c r="B148" s="92">
        <f t="shared" si="40"/>
        <v>44156</v>
      </c>
      <c r="C148" s="71">
        <f>SUM('loading plan 2019.2019'!R143:S143)</f>
        <v>0</v>
      </c>
      <c r="D148" s="88">
        <f t="shared" si="32"/>
        <v>0</v>
      </c>
      <c r="E148" s="88">
        <f t="shared" si="44"/>
        <v>0</v>
      </c>
      <c r="F148" s="89" t="e">
        <f t="shared" si="38"/>
        <v>#N/A</v>
      </c>
      <c r="G148" s="90"/>
      <c r="H148" s="86"/>
      <c r="I148" s="87">
        <v>146</v>
      </c>
      <c r="J148" s="93">
        <f t="shared" si="41"/>
        <v>44156</v>
      </c>
      <c r="K148" s="71">
        <f>IFERROR(VLOOKUP(J148,'input from AMS loads'!$A$1:$E$999,5,FALSE),0)</f>
        <v>0</v>
      </c>
      <c r="L148" s="88">
        <f t="shared" si="33"/>
        <v>0</v>
      </c>
      <c r="M148" s="88">
        <f t="shared" si="45"/>
        <v>0</v>
      </c>
      <c r="N148" s="89" t="e">
        <f t="shared" si="39"/>
        <v>#N/A</v>
      </c>
      <c r="O148" s="90"/>
    </row>
    <row r="149" spans="1:15" ht="15" thickBot="1" x14ac:dyDescent="0.35">
      <c r="A149" s="91">
        <v>147</v>
      </c>
      <c r="B149" s="92">
        <f t="shared" si="40"/>
        <v>44157</v>
      </c>
      <c r="C149" s="94">
        <f>SUM('loading plan 2019.2019'!U143:V143)</f>
        <v>0</v>
      </c>
      <c r="D149" s="95">
        <f t="shared" si="32"/>
        <v>0</v>
      </c>
      <c r="E149" s="95">
        <f t="shared" si="44"/>
        <v>0</v>
      </c>
      <c r="F149" s="96" t="e">
        <f t="shared" si="38"/>
        <v>#N/A</v>
      </c>
      <c r="G149" s="97">
        <f t="shared" ref="G149" si="48">SUM(C143:C149)</f>
        <v>0</v>
      </c>
      <c r="H149" s="86"/>
      <c r="I149" s="87">
        <v>147</v>
      </c>
      <c r="J149" s="93">
        <f t="shared" si="41"/>
        <v>44157</v>
      </c>
      <c r="K149" s="98">
        <f>IFERROR(VLOOKUP(J149,'input from AMS loads'!$A$1:$E$999,5,FALSE),0)</f>
        <v>0</v>
      </c>
      <c r="L149" s="99">
        <f t="shared" si="33"/>
        <v>0</v>
      </c>
      <c r="M149" s="99">
        <f t="shared" si="45"/>
        <v>0</v>
      </c>
      <c r="N149" s="100" t="e">
        <f t="shared" si="39"/>
        <v>#N/A</v>
      </c>
      <c r="O149" s="101">
        <f t="shared" ref="O149" si="49">SUM(K143:K149)</f>
        <v>0</v>
      </c>
    </row>
    <row r="150" spans="1:15" x14ac:dyDescent="0.3">
      <c r="A150" s="91">
        <v>148</v>
      </c>
      <c r="B150" s="92">
        <f t="shared" si="40"/>
        <v>44158</v>
      </c>
      <c r="C150" s="71">
        <f>SUM('loading plan 2019.2019'!C149:D149)</f>
        <v>0</v>
      </c>
      <c r="D150" s="88">
        <f t="shared" si="32"/>
        <v>0</v>
      </c>
      <c r="E150" s="88">
        <f t="shared" si="44"/>
        <v>0</v>
      </c>
      <c r="F150" s="89" t="e">
        <f t="shared" si="38"/>
        <v>#N/A</v>
      </c>
      <c r="G150" s="90"/>
      <c r="H150" s="86"/>
      <c r="I150" s="87">
        <v>148</v>
      </c>
      <c r="J150" s="93">
        <f t="shared" si="41"/>
        <v>44158</v>
      </c>
      <c r="K150" s="71">
        <f>IFERROR(VLOOKUP(J150,'input from AMS loads'!$A$1:$E$999,5,FALSE),0)</f>
        <v>0</v>
      </c>
      <c r="L150" s="88">
        <f t="shared" si="33"/>
        <v>0</v>
      </c>
      <c r="M150" s="88">
        <f t="shared" si="45"/>
        <v>0</v>
      </c>
      <c r="N150" s="89" t="e">
        <f t="shared" si="39"/>
        <v>#N/A</v>
      </c>
      <c r="O150" s="90"/>
    </row>
    <row r="151" spans="1:15" x14ac:dyDescent="0.3">
      <c r="A151" s="91">
        <v>149</v>
      </c>
      <c r="B151" s="92">
        <f t="shared" si="40"/>
        <v>44159</v>
      </c>
      <c r="C151" s="71">
        <f>SUM('loading plan 2019.2019'!F149:G149)</f>
        <v>0</v>
      </c>
      <c r="D151" s="88">
        <f t="shared" si="32"/>
        <v>0</v>
      </c>
      <c r="E151" s="88">
        <f t="shared" si="44"/>
        <v>0</v>
      </c>
      <c r="F151" s="89" t="e">
        <f t="shared" si="38"/>
        <v>#N/A</v>
      </c>
      <c r="G151" s="90"/>
      <c r="H151" s="86"/>
      <c r="I151" s="87">
        <v>149</v>
      </c>
      <c r="J151" s="93">
        <f t="shared" si="41"/>
        <v>44159</v>
      </c>
      <c r="K151" s="71">
        <f>IFERROR(VLOOKUP(J151,'input from AMS loads'!$A$1:$E$999,5,FALSE),0)</f>
        <v>0</v>
      </c>
      <c r="L151" s="88">
        <f t="shared" si="33"/>
        <v>0</v>
      </c>
      <c r="M151" s="88">
        <f t="shared" si="45"/>
        <v>0</v>
      </c>
      <c r="N151" s="89" t="e">
        <f t="shared" si="39"/>
        <v>#N/A</v>
      </c>
      <c r="O151" s="90"/>
    </row>
    <row r="152" spans="1:15" x14ac:dyDescent="0.3">
      <c r="A152" s="91">
        <v>150</v>
      </c>
      <c r="B152" s="92">
        <f t="shared" si="40"/>
        <v>44160</v>
      </c>
      <c r="C152" s="71">
        <f>SUM('loading plan 2019.2019'!I149:J149)</f>
        <v>0</v>
      </c>
      <c r="D152" s="88">
        <f t="shared" si="32"/>
        <v>0</v>
      </c>
      <c r="E152" s="88">
        <f t="shared" si="44"/>
        <v>0</v>
      </c>
      <c r="F152" s="89" t="e">
        <f t="shared" si="38"/>
        <v>#N/A</v>
      </c>
      <c r="G152" s="90"/>
      <c r="H152" s="86"/>
      <c r="I152" s="87">
        <v>150</v>
      </c>
      <c r="J152" s="93">
        <f t="shared" si="41"/>
        <v>44160</v>
      </c>
      <c r="K152" s="71">
        <f>IFERROR(VLOOKUP(J152,'input from AMS loads'!$A$1:$E$999,5,FALSE),0)</f>
        <v>0</v>
      </c>
      <c r="L152" s="88">
        <f t="shared" si="33"/>
        <v>0</v>
      </c>
      <c r="M152" s="88">
        <f t="shared" si="45"/>
        <v>0</v>
      </c>
      <c r="N152" s="89" t="e">
        <f t="shared" si="39"/>
        <v>#N/A</v>
      </c>
      <c r="O152" s="90"/>
    </row>
    <row r="153" spans="1:15" x14ac:dyDescent="0.3">
      <c r="A153" s="91">
        <v>151</v>
      </c>
      <c r="B153" s="92">
        <f t="shared" si="40"/>
        <v>44161</v>
      </c>
      <c r="C153" s="71">
        <f>SUM('loading plan 2019.2019'!L149:M149)</f>
        <v>0</v>
      </c>
      <c r="D153" s="88">
        <f t="shared" si="32"/>
        <v>0</v>
      </c>
      <c r="E153" s="88">
        <f t="shared" si="44"/>
        <v>0</v>
      </c>
      <c r="F153" s="89" t="e">
        <f t="shared" si="38"/>
        <v>#N/A</v>
      </c>
      <c r="G153" s="90"/>
      <c r="H153" s="86"/>
      <c r="I153" s="87">
        <v>151</v>
      </c>
      <c r="J153" s="93">
        <f t="shared" si="41"/>
        <v>44161</v>
      </c>
      <c r="K153" s="71">
        <f>IFERROR(VLOOKUP(J153,'input from AMS loads'!$A$1:$E$999,5,FALSE),0)</f>
        <v>0</v>
      </c>
      <c r="L153" s="88">
        <f t="shared" si="33"/>
        <v>0</v>
      </c>
      <c r="M153" s="88">
        <f t="shared" si="45"/>
        <v>0</v>
      </c>
      <c r="N153" s="89" t="e">
        <f t="shared" si="39"/>
        <v>#N/A</v>
      </c>
      <c r="O153" s="90"/>
    </row>
    <row r="154" spans="1:15" x14ac:dyDescent="0.3">
      <c r="A154" s="91">
        <v>152</v>
      </c>
      <c r="B154" s="92">
        <f t="shared" si="40"/>
        <v>44162</v>
      </c>
      <c r="C154" s="71">
        <f>SUM('loading plan 2019.2019'!O149:P149)</f>
        <v>0</v>
      </c>
      <c r="D154" s="88">
        <f t="shared" si="32"/>
        <v>0</v>
      </c>
      <c r="E154" s="88">
        <f t="shared" si="44"/>
        <v>0</v>
      </c>
      <c r="F154" s="89" t="e">
        <f t="shared" si="38"/>
        <v>#N/A</v>
      </c>
      <c r="G154" s="90"/>
      <c r="H154" s="86"/>
      <c r="I154" s="87">
        <v>152</v>
      </c>
      <c r="J154" s="93">
        <f t="shared" si="41"/>
        <v>44162</v>
      </c>
      <c r="K154" s="71">
        <f>IFERROR(VLOOKUP(J154,'input from AMS loads'!$A$1:$E$999,5,FALSE),0)</f>
        <v>0</v>
      </c>
      <c r="L154" s="88">
        <f t="shared" si="33"/>
        <v>0</v>
      </c>
      <c r="M154" s="88">
        <f t="shared" si="45"/>
        <v>0</v>
      </c>
      <c r="N154" s="89" t="e">
        <f t="shared" si="39"/>
        <v>#N/A</v>
      </c>
      <c r="O154" s="90"/>
    </row>
    <row r="155" spans="1:15" x14ac:dyDescent="0.3">
      <c r="A155" s="91">
        <v>153</v>
      </c>
      <c r="B155" s="92">
        <f t="shared" si="40"/>
        <v>44163</v>
      </c>
      <c r="C155" s="71">
        <f>SUM('loading plan 2019.2019'!R149:S149)</f>
        <v>0</v>
      </c>
      <c r="D155" s="88">
        <f t="shared" si="32"/>
        <v>0</v>
      </c>
      <c r="E155" s="88">
        <f t="shared" si="44"/>
        <v>0</v>
      </c>
      <c r="F155" s="89" t="e">
        <f t="shared" si="38"/>
        <v>#N/A</v>
      </c>
      <c r="G155" s="90"/>
      <c r="H155" s="86"/>
      <c r="I155" s="87">
        <v>153</v>
      </c>
      <c r="J155" s="93">
        <f t="shared" si="41"/>
        <v>44163</v>
      </c>
      <c r="K155" s="71">
        <f>IFERROR(VLOOKUP(J155,'input from AMS loads'!$A$1:$E$999,5,FALSE),0)</f>
        <v>0</v>
      </c>
      <c r="L155" s="88">
        <f t="shared" si="33"/>
        <v>0</v>
      </c>
      <c r="M155" s="88">
        <f t="shared" si="45"/>
        <v>0</v>
      </c>
      <c r="N155" s="89" t="e">
        <f t="shared" si="39"/>
        <v>#N/A</v>
      </c>
      <c r="O155" s="90"/>
    </row>
    <row r="156" spans="1:15" ht="15" thickBot="1" x14ac:dyDescent="0.35">
      <c r="A156" s="91">
        <v>154</v>
      </c>
      <c r="B156" s="92">
        <f t="shared" si="40"/>
        <v>44164</v>
      </c>
      <c r="C156" s="94">
        <f>SUM('loading plan 2019.2019'!U149:V149)</f>
        <v>0</v>
      </c>
      <c r="D156" s="95">
        <f t="shared" si="32"/>
        <v>0</v>
      </c>
      <c r="E156" s="95">
        <f t="shared" si="44"/>
        <v>0</v>
      </c>
      <c r="F156" s="96" t="e">
        <f t="shared" si="38"/>
        <v>#N/A</v>
      </c>
      <c r="G156" s="97">
        <f t="shared" si="36"/>
        <v>0</v>
      </c>
      <c r="H156" s="86"/>
      <c r="I156" s="87">
        <v>154</v>
      </c>
      <c r="J156" s="93">
        <f t="shared" si="41"/>
        <v>44164</v>
      </c>
      <c r="K156" s="98">
        <f>IFERROR(VLOOKUP(J156,'input from AMS loads'!$A$1:$E$999,5,FALSE),0)</f>
        <v>0</v>
      </c>
      <c r="L156" s="99">
        <f t="shared" si="33"/>
        <v>0</v>
      </c>
      <c r="M156" s="99">
        <f t="shared" si="45"/>
        <v>0</v>
      </c>
      <c r="N156" s="100" t="e">
        <f t="shared" si="39"/>
        <v>#N/A</v>
      </c>
      <c r="O156" s="101">
        <f t="shared" si="37"/>
        <v>0</v>
      </c>
    </row>
    <row r="157" spans="1:15" x14ac:dyDescent="0.3">
      <c r="A157" s="91">
        <v>155</v>
      </c>
      <c r="B157" s="92">
        <f t="shared" si="40"/>
        <v>44165</v>
      </c>
      <c r="C157" s="71">
        <f>SUM('loading plan 2019.2019'!C155:D155)</f>
        <v>0</v>
      </c>
      <c r="D157" s="88">
        <f t="shared" si="32"/>
        <v>0</v>
      </c>
      <c r="E157" s="88">
        <f t="shared" si="44"/>
        <v>0</v>
      </c>
      <c r="F157" s="89" t="e">
        <f t="shared" si="38"/>
        <v>#N/A</v>
      </c>
      <c r="G157" s="90"/>
      <c r="H157" s="86"/>
      <c r="I157" s="87">
        <v>155</v>
      </c>
      <c r="J157" s="93">
        <f t="shared" si="41"/>
        <v>44165</v>
      </c>
      <c r="K157" s="71">
        <f>IFERROR(VLOOKUP(J157,'input from AMS loads'!$A$1:$E$999,5,FALSE),0)</f>
        <v>0</v>
      </c>
      <c r="L157" s="88">
        <f t="shared" si="33"/>
        <v>0</v>
      </c>
      <c r="M157" s="88">
        <f t="shared" si="45"/>
        <v>0</v>
      </c>
      <c r="N157" s="89" t="e">
        <f t="shared" si="39"/>
        <v>#N/A</v>
      </c>
      <c r="O157" s="90"/>
    </row>
    <row r="158" spans="1:15" x14ac:dyDescent="0.3">
      <c r="A158" s="91">
        <v>156</v>
      </c>
      <c r="B158" s="92">
        <f t="shared" si="40"/>
        <v>44166</v>
      </c>
      <c r="C158" s="71">
        <f>SUM('loading plan 2019.2019'!F155:G155)</f>
        <v>0</v>
      </c>
      <c r="D158" s="88">
        <f t="shared" ref="D158:D192" si="50">SUM(C131:C158)/4</f>
        <v>0</v>
      </c>
      <c r="E158" s="88">
        <f t="shared" si="44"/>
        <v>0</v>
      </c>
      <c r="F158" s="89" t="e">
        <f t="shared" si="38"/>
        <v>#N/A</v>
      </c>
      <c r="G158" s="90"/>
      <c r="H158" s="86"/>
      <c r="I158" s="87">
        <v>156</v>
      </c>
      <c r="J158" s="93">
        <f t="shared" si="41"/>
        <v>44166</v>
      </c>
      <c r="K158" s="71">
        <f>IFERROR(VLOOKUP(J158,'input from AMS loads'!$A$1:$E$999,5,FALSE),0)</f>
        <v>0</v>
      </c>
      <c r="L158" s="88">
        <f t="shared" ref="L158:L192" si="51">SUM(K131:K158)/4</f>
        <v>0</v>
      </c>
      <c r="M158" s="88">
        <f t="shared" si="45"/>
        <v>0</v>
      </c>
      <c r="N158" s="89" t="e">
        <f t="shared" si="39"/>
        <v>#N/A</v>
      </c>
      <c r="O158" s="90"/>
    </row>
    <row r="159" spans="1:15" x14ac:dyDescent="0.3">
      <c r="A159" s="91">
        <v>157</v>
      </c>
      <c r="B159" s="92">
        <f t="shared" si="40"/>
        <v>44167</v>
      </c>
      <c r="C159" s="71">
        <f>SUM('loading plan 2019.2019'!I155:J155)</f>
        <v>0</v>
      </c>
      <c r="D159" s="88">
        <f t="shared" si="50"/>
        <v>0</v>
      </c>
      <c r="E159" s="88">
        <f t="shared" si="44"/>
        <v>0</v>
      </c>
      <c r="F159" s="89" t="e">
        <f t="shared" si="38"/>
        <v>#N/A</v>
      </c>
      <c r="G159" s="90"/>
      <c r="H159" s="86"/>
      <c r="I159" s="87">
        <v>157</v>
      </c>
      <c r="J159" s="93">
        <f t="shared" si="41"/>
        <v>44167</v>
      </c>
      <c r="K159" s="71">
        <f>IFERROR(VLOOKUP(J159,'input from AMS loads'!$A$1:$E$999,5,FALSE),0)</f>
        <v>0</v>
      </c>
      <c r="L159" s="88">
        <f t="shared" si="51"/>
        <v>0</v>
      </c>
      <c r="M159" s="88">
        <f t="shared" si="45"/>
        <v>0</v>
      </c>
      <c r="N159" s="89" t="e">
        <f t="shared" si="39"/>
        <v>#N/A</v>
      </c>
      <c r="O159" s="90"/>
    </row>
    <row r="160" spans="1:15" x14ac:dyDescent="0.3">
      <c r="A160" s="91">
        <v>158</v>
      </c>
      <c r="B160" s="92">
        <f t="shared" si="40"/>
        <v>44168</v>
      </c>
      <c r="C160" s="71">
        <f>SUM('loading plan 2019.2019'!L155:M155)</f>
        <v>0</v>
      </c>
      <c r="D160" s="88">
        <f t="shared" si="50"/>
        <v>0</v>
      </c>
      <c r="E160" s="88">
        <f t="shared" si="44"/>
        <v>0</v>
      </c>
      <c r="F160" s="89" t="e">
        <f t="shared" si="38"/>
        <v>#N/A</v>
      </c>
      <c r="G160" s="90"/>
      <c r="H160" s="86"/>
      <c r="I160" s="87">
        <v>158</v>
      </c>
      <c r="J160" s="93">
        <f t="shared" si="41"/>
        <v>44168</v>
      </c>
      <c r="K160" s="71">
        <f>IFERROR(VLOOKUP(J160,'input from AMS loads'!$A$1:$E$999,5,FALSE),0)</f>
        <v>0</v>
      </c>
      <c r="L160" s="88">
        <f t="shared" si="51"/>
        <v>0</v>
      </c>
      <c r="M160" s="88">
        <f t="shared" si="45"/>
        <v>0</v>
      </c>
      <c r="N160" s="89" t="e">
        <f t="shared" si="39"/>
        <v>#N/A</v>
      </c>
      <c r="O160" s="90"/>
    </row>
    <row r="161" spans="1:15" x14ac:dyDescent="0.3">
      <c r="A161" s="91">
        <v>159</v>
      </c>
      <c r="B161" s="92">
        <f t="shared" si="40"/>
        <v>44169</v>
      </c>
      <c r="C161" s="71">
        <f>SUM('loading plan 2019.2019'!O155:P155)</f>
        <v>0</v>
      </c>
      <c r="D161" s="88">
        <f t="shared" si="50"/>
        <v>0</v>
      </c>
      <c r="E161" s="88">
        <f t="shared" si="44"/>
        <v>0</v>
      </c>
      <c r="F161" s="89" t="e">
        <f t="shared" si="38"/>
        <v>#N/A</v>
      </c>
      <c r="G161" s="90"/>
      <c r="H161" s="86"/>
      <c r="I161" s="87">
        <v>159</v>
      </c>
      <c r="J161" s="93">
        <f t="shared" si="41"/>
        <v>44169</v>
      </c>
      <c r="K161" s="71">
        <f>IFERROR(VLOOKUP(J161,'input from AMS loads'!$A$1:$E$999,5,FALSE),0)</f>
        <v>0</v>
      </c>
      <c r="L161" s="88">
        <f t="shared" si="51"/>
        <v>0</v>
      </c>
      <c r="M161" s="88">
        <f t="shared" si="45"/>
        <v>0</v>
      </c>
      <c r="N161" s="89" t="e">
        <f t="shared" si="39"/>
        <v>#N/A</v>
      </c>
      <c r="O161" s="90"/>
    </row>
    <row r="162" spans="1:15" x14ac:dyDescent="0.3">
      <c r="A162" s="91">
        <v>160</v>
      </c>
      <c r="B162" s="92">
        <f t="shared" si="40"/>
        <v>44170</v>
      </c>
      <c r="C162" s="71">
        <f>SUM('loading plan 2019.2019'!R155:S155)</f>
        <v>0</v>
      </c>
      <c r="D162" s="88">
        <f t="shared" si="50"/>
        <v>0</v>
      </c>
      <c r="E162" s="88">
        <f t="shared" si="44"/>
        <v>0</v>
      </c>
      <c r="F162" s="89" t="e">
        <f t="shared" si="38"/>
        <v>#N/A</v>
      </c>
      <c r="G162" s="90"/>
      <c r="H162" s="86"/>
      <c r="I162" s="87">
        <v>160</v>
      </c>
      <c r="J162" s="93">
        <f t="shared" si="41"/>
        <v>44170</v>
      </c>
      <c r="K162" s="71">
        <f>IFERROR(VLOOKUP(J162,'input from AMS loads'!$A$1:$E$999,5,FALSE),0)</f>
        <v>0</v>
      </c>
      <c r="L162" s="88">
        <f t="shared" si="51"/>
        <v>0</v>
      </c>
      <c r="M162" s="88">
        <f t="shared" si="45"/>
        <v>0</v>
      </c>
      <c r="N162" s="89" t="e">
        <f t="shared" si="39"/>
        <v>#N/A</v>
      </c>
      <c r="O162" s="90"/>
    </row>
    <row r="163" spans="1:15" ht="15" thickBot="1" x14ac:dyDescent="0.35">
      <c r="A163" s="91">
        <v>161</v>
      </c>
      <c r="B163" s="92">
        <f t="shared" si="40"/>
        <v>44171</v>
      </c>
      <c r="C163" s="94">
        <f>SUM('loading plan 2019.2019'!U155:V155)</f>
        <v>0</v>
      </c>
      <c r="D163" s="95">
        <f t="shared" si="50"/>
        <v>0</v>
      </c>
      <c r="E163" s="95">
        <f t="shared" si="44"/>
        <v>0</v>
      </c>
      <c r="F163" s="96" t="e">
        <f t="shared" si="38"/>
        <v>#N/A</v>
      </c>
      <c r="G163" s="97">
        <f t="shared" si="42"/>
        <v>0</v>
      </c>
      <c r="H163" s="86"/>
      <c r="I163" s="87">
        <v>161</v>
      </c>
      <c r="J163" s="93">
        <f t="shared" si="41"/>
        <v>44171</v>
      </c>
      <c r="K163" s="98">
        <f>IFERROR(VLOOKUP(J163,'input from AMS loads'!$A$1:$E$999,5,FALSE),0)</f>
        <v>0</v>
      </c>
      <c r="L163" s="99">
        <f t="shared" si="51"/>
        <v>0</v>
      </c>
      <c r="M163" s="99">
        <f t="shared" si="45"/>
        <v>0</v>
      </c>
      <c r="N163" s="100" t="e">
        <f t="shared" si="39"/>
        <v>#N/A</v>
      </c>
      <c r="O163" s="101">
        <f t="shared" si="43"/>
        <v>0</v>
      </c>
    </row>
    <row r="164" spans="1:15" x14ac:dyDescent="0.3">
      <c r="A164" s="91">
        <v>162</v>
      </c>
      <c r="B164" s="92">
        <f t="shared" si="40"/>
        <v>44172</v>
      </c>
      <c r="C164" s="71">
        <f>SUM('loading plan 2019.2019'!C161:D161)</f>
        <v>0</v>
      </c>
      <c r="D164" s="88">
        <f t="shared" si="50"/>
        <v>0</v>
      </c>
      <c r="E164" s="88">
        <f t="shared" si="44"/>
        <v>0</v>
      </c>
      <c r="F164" s="89" t="e">
        <f t="shared" si="38"/>
        <v>#N/A</v>
      </c>
      <c r="G164" s="90"/>
      <c r="H164" s="86"/>
      <c r="I164" s="87">
        <v>162</v>
      </c>
      <c r="J164" s="93">
        <f t="shared" si="41"/>
        <v>44172</v>
      </c>
      <c r="K164" s="71">
        <f>IFERROR(VLOOKUP(J164,'input from AMS loads'!$A$1:$E$999,5,FALSE),0)</f>
        <v>0</v>
      </c>
      <c r="L164" s="88">
        <f t="shared" si="51"/>
        <v>0</v>
      </c>
      <c r="M164" s="88">
        <f t="shared" si="45"/>
        <v>0</v>
      </c>
      <c r="N164" s="89" t="e">
        <f t="shared" si="39"/>
        <v>#N/A</v>
      </c>
      <c r="O164" s="90"/>
    </row>
    <row r="165" spans="1:15" x14ac:dyDescent="0.3">
      <c r="A165" s="91">
        <v>163</v>
      </c>
      <c r="B165" s="92">
        <f t="shared" si="40"/>
        <v>44173</v>
      </c>
      <c r="C165" s="71">
        <f>SUM('loading plan 2019.2019'!F161:G161)</f>
        <v>0</v>
      </c>
      <c r="D165" s="88">
        <f t="shared" si="50"/>
        <v>0</v>
      </c>
      <c r="E165" s="88">
        <f t="shared" si="44"/>
        <v>0</v>
      </c>
      <c r="F165" s="89" t="e">
        <f t="shared" si="38"/>
        <v>#N/A</v>
      </c>
      <c r="G165" s="90"/>
      <c r="H165" s="86"/>
      <c r="I165" s="87">
        <v>163</v>
      </c>
      <c r="J165" s="93">
        <f t="shared" si="41"/>
        <v>44173</v>
      </c>
      <c r="K165" s="71">
        <f>IFERROR(VLOOKUP(J165,'input from AMS loads'!$A$1:$E$999,5,FALSE),0)</f>
        <v>0</v>
      </c>
      <c r="L165" s="88">
        <f t="shared" si="51"/>
        <v>0</v>
      </c>
      <c r="M165" s="88">
        <f t="shared" si="45"/>
        <v>0</v>
      </c>
      <c r="N165" s="89" t="e">
        <f t="shared" si="39"/>
        <v>#N/A</v>
      </c>
      <c r="O165" s="90"/>
    </row>
    <row r="166" spans="1:15" x14ac:dyDescent="0.3">
      <c r="A166" s="91">
        <v>164</v>
      </c>
      <c r="B166" s="92">
        <f t="shared" si="40"/>
        <v>44174</v>
      </c>
      <c r="C166" s="71">
        <f>SUM('loading plan 2019.2019'!I161:J161)</f>
        <v>0</v>
      </c>
      <c r="D166" s="88">
        <f t="shared" si="50"/>
        <v>0</v>
      </c>
      <c r="E166" s="88">
        <f t="shared" si="44"/>
        <v>0</v>
      </c>
      <c r="F166" s="89" t="e">
        <f t="shared" si="38"/>
        <v>#N/A</v>
      </c>
      <c r="G166" s="90"/>
      <c r="H166" s="86"/>
      <c r="I166" s="87">
        <v>164</v>
      </c>
      <c r="J166" s="93">
        <f t="shared" si="41"/>
        <v>44174</v>
      </c>
      <c r="K166" s="71">
        <f>IFERROR(VLOOKUP(J166,'input from AMS loads'!$A$1:$E$999,5,FALSE),0)</f>
        <v>0</v>
      </c>
      <c r="L166" s="88">
        <f t="shared" si="51"/>
        <v>0</v>
      </c>
      <c r="M166" s="88">
        <f t="shared" si="45"/>
        <v>0</v>
      </c>
      <c r="N166" s="89" t="e">
        <f t="shared" si="39"/>
        <v>#N/A</v>
      </c>
      <c r="O166" s="90"/>
    </row>
    <row r="167" spans="1:15" x14ac:dyDescent="0.3">
      <c r="A167" s="91">
        <v>165</v>
      </c>
      <c r="B167" s="92">
        <f t="shared" si="40"/>
        <v>44175</v>
      </c>
      <c r="C167" s="71">
        <f>SUM('loading plan 2019.2019'!L161:M161)</f>
        <v>0</v>
      </c>
      <c r="D167" s="88">
        <f t="shared" si="50"/>
        <v>0</v>
      </c>
      <c r="E167" s="88">
        <f t="shared" si="44"/>
        <v>0</v>
      </c>
      <c r="F167" s="89" t="e">
        <f t="shared" si="38"/>
        <v>#N/A</v>
      </c>
      <c r="G167" s="90"/>
      <c r="H167" s="86"/>
      <c r="I167" s="87">
        <v>165</v>
      </c>
      <c r="J167" s="93">
        <f t="shared" si="41"/>
        <v>44175</v>
      </c>
      <c r="K167" s="71">
        <f>IFERROR(VLOOKUP(J167,'input from AMS loads'!$A$1:$E$999,5,FALSE),0)</f>
        <v>0</v>
      </c>
      <c r="L167" s="88">
        <f t="shared" si="51"/>
        <v>0</v>
      </c>
      <c r="M167" s="88">
        <f t="shared" si="45"/>
        <v>0</v>
      </c>
      <c r="N167" s="89" t="e">
        <f t="shared" si="39"/>
        <v>#N/A</v>
      </c>
      <c r="O167" s="90"/>
    </row>
    <row r="168" spans="1:15" x14ac:dyDescent="0.3">
      <c r="A168" s="91">
        <v>166</v>
      </c>
      <c r="B168" s="92">
        <f t="shared" si="40"/>
        <v>44176</v>
      </c>
      <c r="C168" s="71">
        <f>SUM('loading plan 2019.2019'!O161:P161)</f>
        <v>0</v>
      </c>
      <c r="D168" s="88">
        <f t="shared" si="50"/>
        <v>0</v>
      </c>
      <c r="E168" s="88">
        <f t="shared" si="44"/>
        <v>0</v>
      </c>
      <c r="F168" s="89" t="e">
        <f t="shared" si="38"/>
        <v>#N/A</v>
      </c>
      <c r="G168" s="90"/>
      <c r="H168" s="86"/>
      <c r="I168" s="87">
        <v>166</v>
      </c>
      <c r="J168" s="93">
        <f t="shared" si="41"/>
        <v>44176</v>
      </c>
      <c r="K168" s="71">
        <f>IFERROR(VLOOKUP(J168,'input from AMS loads'!$A$1:$E$999,5,FALSE),0)</f>
        <v>0</v>
      </c>
      <c r="L168" s="88">
        <f t="shared" si="51"/>
        <v>0</v>
      </c>
      <c r="M168" s="88">
        <f t="shared" si="45"/>
        <v>0</v>
      </c>
      <c r="N168" s="89" t="e">
        <f t="shared" si="39"/>
        <v>#N/A</v>
      </c>
      <c r="O168" s="90"/>
    </row>
    <row r="169" spans="1:15" x14ac:dyDescent="0.3">
      <c r="A169" s="91">
        <v>167</v>
      </c>
      <c r="B169" s="92">
        <f t="shared" si="40"/>
        <v>44177</v>
      </c>
      <c r="C169" s="71">
        <f>SUM('loading plan 2019.2019'!R161:S161)</f>
        <v>0</v>
      </c>
      <c r="D169" s="88">
        <f t="shared" si="50"/>
        <v>0</v>
      </c>
      <c r="E169" s="88">
        <f t="shared" si="44"/>
        <v>0</v>
      </c>
      <c r="F169" s="89" t="e">
        <f t="shared" si="38"/>
        <v>#N/A</v>
      </c>
      <c r="G169" s="90"/>
      <c r="H169" s="86"/>
      <c r="I169" s="87">
        <v>167</v>
      </c>
      <c r="J169" s="93">
        <f t="shared" si="41"/>
        <v>44177</v>
      </c>
      <c r="K169" s="71">
        <f>IFERROR(VLOOKUP(J169,'input from AMS loads'!$A$1:$E$999,5,FALSE),0)</f>
        <v>0</v>
      </c>
      <c r="L169" s="88">
        <f t="shared" si="51"/>
        <v>0</v>
      </c>
      <c r="M169" s="88">
        <f t="shared" si="45"/>
        <v>0</v>
      </c>
      <c r="N169" s="89" t="e">
        <f t="shared" si="39"/>
        <v>#N/A</v>
      </c>
      <c r="O169" s="90"/>
    </row>
    <row r="170" spans="1:15" ht="15" thickBot="1" x14ac:dyDescent="0.35">
      <c r="A170" s="91">
        <v>168</v>
      </c>
      <c r="B170" s="92">
        <f t="shared" si="40"/>
        <v>44178</v>
      </c>
      <c r="C170" s="94">
        <f>SUM('loading plan 2019.2019'!U161:V161)</f>
        <v>0</v>
      </c>
      <c r="D170" s="95">
        <f t="shared" si="50"/>
        <v>0</v>
      </c>
      <c r="E170" s="95">
        <f t="shared" si="44"/>
        <v>0</v>
      </c>
      <c r="F170" s="96" t="e">
        <f t="shared" si="38"/>
        <v>#N/A</v>
      </c>
      <c r="G170" s="97">
        <f t="shared" si="46"/>
        <v>0</v>
      </c>
      <c r="H170" s="86"/>
      <c r="I170" s="87">
        <v>168</v>
      </c>
      <c r="J170" s="93">
        <f t="shared" si="41"/>
        <v>44178</v>
      </c>
      <c r="K170" s="98">
        <f>IFERROR(VLOOKUP(J170,'input from AMS loads'!$A$1:$E$999,5,FALSE),0)</f>
        <v>0</v>
      </c>
      <c r="L170" s="99">
        <f t="shared" si="51"/>
        <v>0</v>
      </c>
      <c r="M170" s="99">
        <f t="shared" si="45"/>
        <v>0</v>
      </c>
      <c r="N170" s="100" t="e">
        <f t="shared" si="39"/>
        <v>#N/A</v>
      </c>
      <c r="O170" s="101">
        <f t="shared" si="47"/>
        <v>0</v>
      </c>
    </row>
    <row r="171" spans="1:15" x14ac:dyDescent="0.3">
      <c r="A171" s="91">
        <v>169</v>
      </c>
      <c r="B171" s="92">
        <f t="shared" si="40"/>
        <v>44179</v>
      </c>
      <c r="C171" s="71">
        <f>SUM('loading plan 2019.2019'!C167:D167)</f>
        <v>0</v>
      </c>
      <c r="D171" s="88">
        <f t="shared" si="50"/>
        <v>0</v>
      </c>
      <c r="E171" s="88">
        <f t="shared" si="44"/>
        <v>0</v>
      </c>
      <c r="F171" s="89" t="e">
        <f t="shared" si="38"/>
        <v>#N/A</v>
      </c>
      <c r="G171" s="90"/>
      <c r="H171" s="86"/>
      <c r="I171" s="87">
        <v>169</v>
      </c>
      <c r="J171" s="93">
        <f t="shared" si="41"/>
        <v>44179</v>
      </c>
      <c r="K171" s="71">
        <f>IFERROR(VLOOKUP(J171,'input from AMS loads'!$A$1:$E$999,5,FALSE),0)</f>
        <v>0</v>
      </c>
      <c r="L171" s="88">
        <f t="shared" si="51"/>
        <v>0</v>
      </c>
      <c r="M171" s="88">
        <f t="shared" si="45"/>
        <v>0</v>
      </c>
      <c r="N171" s="89" t="e">
        <f t="shared" si="39"/>
        <v>#N/A</v>
      </c>
      <c r="O171" s="90"/>
    </row>
    <row r="172" spans="1:15" x14ac:dyDescent="0.3">
      <c r="A172" s="91">
        <v>170</v>
      </c>
      <c r="B172" s="92">
        <f t="shared" si="40"/>
        <v>44180</v>
      </c>
      <c r="C172" s="71">
        <f>SUM('loading plan 2019.2019'!F167:G167)</f>
        <v>0</v>
      </c>
      <c r="D172" s="88">
        <f t="shared" si="50"/>
        <v>0</v>
      </c>
      <c r="E172" s="88">
        <f t="shared" si="44"/>
        <v>0</v>
      </c>
      <c r="F172" s="89" t="e">
        <f t="shared" si="38"/>
        <v>#N/A</v>
      </c>
      <c r="G172" s="90"/>
      <c r="H172" s="86"/>
      <c r="I172" s="87">
        <v>170</v>
      </c>
      <c r="J172" s="93">
        <f t="shared" si="41"/>
        <v>44180</v>
      </c>
      <c r="K172" s="71">
        <f>IFERROR(VLOOKUP(J172,'input from AMS loads'!$A$1:$E$999,5,FALSE),0)</f>
        <v>0</v>
      </c>
      <c r="L172" s="88">
        <f t="shared" si="51"/>
        <v>0</v>
      </c>
      <c r="M172" s="88">
        <f t="shared" si="45"/>
        <v>0</v>
      </c>
      <c r="N172" s="89" t="e">
        <f t="shared" si="39"/>
        <v>#N/A</v>
      </c>
      <c r="O172" s="90"/>
    </row>
    <row r="173" spans="1:15" x14ac:dyDescent="0.3">
      <c r="A173" s="91">
        <v>171</v>
      </c>
      <c r="B173" s="92">
        <f t="shared" si="40"/>
        <v>44181</v>
      </c>
      <c r="C173" s="71">
        <f>SUM('loading plan 2019.2019'!I167:J167)</f>
        <v>0</v>
      </c>
      <c r="D173" s="88">
        <f t="shared" si="50"/>
        <v>0</v>
      </c>
      <c r="E173" s="88">
        <f t="shared" si="44"/>
        <v>0</v>
      </c>
      <c r="F173" s="89" t="e">
        <f t="shared" si="38"/>
        <v>#N/A</v>
      </c>
      <c r="G173" s="90"/>
      <c r="H173" s="86"/>
      <c r="I173" s="87">
        <v>171</v>
      </c>
      <c r="J173" s="93">
        <f t="shared" si="41"/>
        <v>44181</v>
      </c>
      <c r="K173" s="71">
        <f>IFERROR(VLOOKUP(J173,'input from AMS loads'!$A$1:$E$999,5,FALSE),0)</f>
        <v>0</v>
      </c>
      <c r="L173" s="88">
        <f t="shared" si="51"/>
        <v>0</v>
      </c>
      <c r="M173" s="88">
        <f t="shared" si="45"/>
        <v>0</v>
      </c>
      <c r="N173" s="89" t="e">
        <f t="shared" si="39"/>
        <v>#N/A</v>
      </c>
      <c r="O173" s="90"/>
    </row>
    <row r="174" spans="1:15" x14ac:dyDescent="0.3">
      <c r="A174" s="91">
        <v>172</v>
      </c>
      <c r="B174" s="92">
        <f t="shared" si="40"/>
        <v>44182</v>
      </c>
      <c r="C174" s="71">
        <f>SUM('loading plan 2019.2019'!L167:M167)</f>
        <v>0</v>
      </c>
      <c r="D174" s="88">
        <f t="shared" si="50"/>
        <v>0</v>
      </c>
      <c r="E174" s="88">
        <f t="shared" si="44"/>
        <v>0</v>
      </c>
      <c r="F174" s="89" t="e">
        <f t="shared" si="38"/>
        <v>#N/A</v>
      </c>
      <c r="G174" s="90"/>
      <c r="H174" s="86"/>
      <c r="I174" s="87">
        <v>172</v>
      </c>
      <c r="J174" s="93">
        <f t="shared" si="41"/>
        <v>44182</v>
      </c>
      <c r="K174" s="71">
        <f>IFERROR(VLOOKUP(J174,'input from AMS loads'!$A$1:$E$999,5,FALSE),0)</f>
        <v>0</v>
      </c>
      <c r="L174" s="88">
        <f t="shared" si="51"/>
        <v>0</v>
      </c>
      <c r="M174" s="88">
        <f t="shared" si="45"/>
        <v>0</v>
      </c>
      <c r="N174" s="89" t="e">
        <f t="shared" si="39"/>
        <v>#N/A</v>
      </c>
      <c r="O174" s="90"/>
    </row>
    <row r="175" spans="1:15" x14ac:dyDescent="0.3">
      <c r="A175" s="91">
        <v>173</v>
      </c>
      <c r="B175" s="92">
        <f t="shared" si="40"/>
        <v>44183</v>
      </c>
      <c r="C175" s="71">
        <f>SUM('loading plan 2019.2019'!O167:P167)</f>
        <v>0</v>
      </c>
      <c r="D175" s="88">
        <f t="shared" si="50"/>
        <v>0</v>
      </c>
      <c r="E175" s="88">
        <f t="shared" si="44"/>
        <v>0</v>
      </c>
      <c r="F175" s="89" t="e">
        <f t="shared" si="38"/>
        <v>#N/A</v>
      </c>
      <c r="G175" s="90"/>
      <c r="H175" s="86"/>
      <c r="I175" s="87">
        <v>173</v>
      </c>
      <c r="J175" s="93">
        <f t="shared" si="41"/>
        <v>44183</v>
      </c>
      <c r="K175" s="71">
        <f>IFERROR(VLOOKUP(J175,'input from AMS loads'!$A$1:$E$999,5,FALSE),0)</f>
        <v>0</v>
      </c>
      <c r="L175" s="88">
        <f t="shared" si="51"/>
        <v>0</v>
      </c>
      <c r="M175" s="88">
        <f t="shared" si="45"/>
        <v>0</v>
      </c>
      <c r="N175" s="89" t="e">
        <f t="shared" si="39"/>
        <v>#N/A</v>
      </c>
      <c r="O175" s="90"/>
    </row>
    <row r="176" spans="1:15" x14ac:dyDescent="0.3">
      <c r="A176" s="91">
        <v>174</v>
      </c>
      <c r="B176" s="92">
        <f t="shared" si="40"/>
        <v>44184</v>
      </c>
      <c r="C176" s="71">
        <f>SUM('loading plan 2019.2019'!R167:S167)</f>
        <v>0</v>
      </c>
      <c r="D176" s="88">
        <f t="shared" si="50"/>
        <v>0</v>
      </c>
      <c r="E176" s="88">
        <f t="shared" si="44"/>
        <v>0</v>
      </c>
      <c r="F176" s="89" t="e">
        <f t="shared" si="38"/>
        <v>#N/A</v>
      </c>
      <c r="G176" s="90"/>
      <c r="H176" s="86"/>
      <c r="I176" s="87">
        <v>174</v>
      </c>
      <c r="J176" s="93">
        <f t="shared" si="41"/>
        <v>44184</v>
      </c>
      <c r="K176" s="71">
        <f>IFERROR(VLOOKUP(J176,'input from AMS loads'!$A$1:$E$999,5,FALSE),0)</f>
        <v>0</v>
      </c>
      <c r="L176" s="88">
        <f t="shared" si="51"/>
        <v>0</v>
      </c>
      <c r="M176" s="88">
        <f t="shared" si="45"/>
        <v>0</v>
      </c>
      <c r="N176" s="89" t="e">
        <f t="shared" si="39"/>
        <v>#N/A</v>
      </c>
      <c r="O176" s="90"/>
    </row>
    <row r="177" spans="1:15" ht="15" thickBot="1" x14ac:dyDescent="0.35">
      <c r="A177" s="91">
        <v>175</v>
      </c>
      <c r="B177" s="92">
        <f t="shared" si="40"/>
        <v>44185</v>
      </c>
      <c r="C177" s="94">
        <f>SUM('loading plan 2019.2019'!U167:V167)</f>
        <v>0</v>
      </c>
      <c r="D177" s="95">
        <f t="shared" si="50"/>
        <v>0</v>
      </c>
      <c r="E177" s="95">
        <f t="shared" si="44"/>
        <v>0</v>
      </c>
      <c r="F177" s="96" t="e">
        <f t="shared" si="38"/>
        <v>#N/A</v>
      </c>
      <c r="G177" s="97">
        <f t="shared" ref="G177" si="52">SUM(C171:C177)</f>
        <v>0</v>
      </c>
      <c r="H177" s="86"/>
      <c r="I177" s="87">
        <v>175</v>
      </c>
      <c r="J177" s="93">
        <f t="shared" si="41"/>
        <v>44185</v>
      </c>
      <c r="K177" s="98">
        <f>IFERROR(VLOOKUP(J177,'input from AMS loads'!$A$1:$E$999,5,FALSE),0)</f>
        <v>0</v>
      </c>
      <c r="L177" s="99">
        <f t="shared" si="51"/>
        <v>0</v>
      </c>
      <c r="M177" s="99">
        <f t="shared" si="45"/>
        <v>0</v>
      </c>
      <c r="N177" s="100" t="e">
        <f t="shared" si="39"/>
        <v>#N/A</v>
      </c>
      <c r="O177" s="101">
        <f t="shared" ref="O177" si="53">SUM(K171:K177)</f>
        <v>0</v>
      </c>
    </row>
    <row r="178" spans="1:15" x14ac:dyDescent="0.3">
      <c r="A178" s="91">
        <v>176</v>
      </c>
      <c r="B178" s="92">
        <f t="shared" si="40"/>
        <v>44186</v>
      </c>
      <c r="C178" s="71">
        <f>SUM('loading plan 2019.2019'!C173:D173)</f>
        <v>0</v>
      </c>
      <c r="D178" s="88">
        <f t="shared" si="50"/>
        <v>0</v>
      </c>
      <c r="E178" s="88">
        <f t="shared" si="44"/>
        <v>0</v>
      </c>
      <c r="F178" s="89" t="e">
        <f t="shared" si="38"/>
        <v>#N/A</v>
      </c>
      <c r="G178" s="90"/>
      <c r="H178" s="86"/>
      <c r="I178" s="87">
        <v>176</v>
      </c>
      <c r="J178" s="93">
        <f t="shared" si="41"/>
        <v>44186</v>
      </c>
      <c r="K178" s="71">
        <f>IFERROR(VLOOKUP(J178,'input from AMS loads'!$A$1:$E$999,5,FALSE),0)</f>
        <v>0</v>
      </c>
      <c r="L178" s="88">
        <f t="shared" si="51"/>
        <v>0</v>
      </c>
      <c r="M178" s="88">
        <f t="shared" si="45"/>
        <v>0</v>
      </c>
      <c r="N178" s="89" t="e">
        <f t="shared" si="39"/>
        <v>#N/A</v>
      </c>
      <c r="O178" s="90"/>
    </row>
    <row r="179" spans="1:15" x14ac:dyDescent="0.3">
      <c r="A179" s="91">
        <v>177</v>
      </c>
      <c r="B179" s="92">
        <f t="shared" si="40"/>
        <v>44187</v>
      </c>
      <c r="C179" s="71">
        <f>SUM('loading plan 2019.2019'!F173:G173)</f>
        <v>0</v>
      </c>
      <c r="D179" s="88">
        <f t="shared" si="50"/>
        <v>0</v>
      </c>
      <c r="E179" s="88">
        <f t="shared" si="44"/>
        <v>0</v>
      </c>
      <c r="F179" s="89" t="e">
        <f t="shared" si="38"/>
        <v>#N/A</v>
      </c>
      <c r="G179" s="90"/>
      <c r="H179" s="86"/>
      <c r="I179" s="87">
        <v>177</v>
      </c>
      <c r="J179" s="93">
        <f t="shared" si="41"/>
        <v>44187</v>
      </c>
      <c r="K179" s="71">
        <f>IFERROR(VLOOKUP(J179,'input from AMS loads'!$A$1:$E$999,5,FALSE),0)</f>
        <v>0</v>
      </c>
      <c r="L179" s="88">
        <f t="shared" si="51"/>
        <v>0</v>
      </c>
      <c r="M179" s="88">
        <f t="shared" si="45"/>
        <v>0</v>
      </c>
      <c r="N179" s="89" t="e">
        <f t="shared" si="39"/>
        <v>#N/A</v>
      </c>
      <c r="O179" s="90"/>
    </row>
    <row r="180" spans="1:15" x14ac:dyDescent="0.3">
      <c r="A180" s="91">
        <v>178</v>
      </c>
      <c r="B180" s="92">
        <f t="shared" si="40"/>
        <v>44188</v>
      </c>
      <c r="C180" s="71">
        <f>SUM('loading plan 2019.2019'!I173:J173)</f>
        <v>0</v>
      </c>
      <c r="D180" s="88">
        <f t="shared" si="50"/>
        <v>0</v>
      </c>
      <c r="E180" s="88">
        <f t="shared" si="44"/>
        <v>0</v>
      </c>
      <c r="F180" s="89" t="e">
        <f t="shared" si="38"/>
        <v>#N/A</v>
      </c>
      <c r="G180" s="90"/>
      <c r="H180" s="86"/>
      <c r="I180" s="87">
        <v>178</v>
      </c>
      <c r="J180" s="93">
        <f t="shared" si="41"/>
        <v>44188</v>
      </c>
      <c r="K180" s="71">
        <f>IFERROR(VLOOKUP(J180,'input from AMS loads'!$A$1:$E$999,5,FALSE),0)</f>
        <v>0</v>
      </c>
      <c r="L180" s="88">
        <f t="shared" si="51"/>
        <v>0</v>
      </c>
      <c r="M180" s="88">
        <f t="shared" si="45"/>
        <v>0</v>
      </c>
      <c r="N180" s="89" t="e">
        <f t="shared" si="39"/>
        <v>#N/A</v>
      </c>
      <c r="O180" s="90"/>
    </row>
    <row r="181" spans="1:15" x14ac:dyDescent="0.3">
      <c r="A181" s="91">
        <v>179</v>
      </c>
      <c r="B181" s="92">
        <f t="shared" si="40"/>
        <v>44189</v>
      </c>
      <c r="C181" s="71">
        <f>SUM('loading plan 2019.2019'!L173:M173)</f>
        <v>0</v>
      </c>
      <c r="D181" s="88">
        <f t="shared" si="50"/>
        <v>0</v>
      </c>
      <c r="E181" s="88">
        <f t="shared" si="44"/>
        <v>0</v>
      </c>
      <c r="F181" s="89" t="e">
        <f t="shared" si="38"/>
        <v>#N/A</v>
      </c>
      <c r="G181" s="90"/>
      <c r="H181" s="86"/>
      <c r="I181" s="87">
        <v>179</v>
      </c>
      <c r="J181" s="93">
        <f t="shared" si="41"/>
        <v>44189</v>
      </c>
      <c r="K181" s="71">
        <f>IFERROR(VLOOKUP(J181,'input from AMS loads'!$A$1:$E$999,5,FALSE),0)</f>
        <v>0</v>
      </c>
      <c r="L181" s="88">
        <f t="shared" si="51"/>
        <v>0</v>
      </c>
      <c r="M181" s="88">
        <f t="shared" si="45"/>
        <v>0</v>
      </c>
      <c r="N181" s="89" t="e">
        <f t="shared" si="39"/>
        <v>#N/A</v>
      </c>
      <c r="O181" s="90"/>
    </row>
    <row r="182" spans="1:15" x14ac:dyDescent="0.3">
      <c r="A182" s="91">
        <v>180</v>
      </c>
      <c r="B182" s="92">
        <f t="shared" si="40"/>
        <v>44190</v>
      </c>
      <c r="C182" s="71">
        <f>SUM('loading plan 2019.2019'!O173:P173)</f>
        <v>0</v>
      </c>
      <c r="D182" s="88">
        <f t="shared" si="50"/>
        <v>0</v>
      </c>
      <c r="E182" s="88">
        <f t="shared" si="44"/>
        <v>0</v>
      </c>
      <c r="F182" s="89" t="e">
        <f t="shared" si="38"/>
        <v>#N/A</v>
      </c>
      <c r="G182" s="90"/>
      <c r="H182" s="86"/>
      <c r="I182" s="87">
        <v>180</v>
      </c>
      <c r="J182" s="93">
        <f t="shared" si="41"/>
        <v>44190</v>
      </c>
      <c r="K182" s="71">
        <f>IFERROR(VLOOKUP(J182,'input from AMS loads'!$A$1:$E$999,5,FALSE),0)</f>
        <v>0</v>
      </c>
      <c r="L182" s="88">
        <f t="shared" si="51"/>
        <v>0</v>
      </c>
      <c r="M182" s="88">
        <f t="shared" si="45"/>
        <v>0</v>
      </c>
      <c r="N182" s="89" t="e">
        <f t="shared" si="39"/>
        <v>#N/A</v>
      </c>
      <c r="O182" s="90"/>
    </row>
    <row r="183" spans="1:15" x14ac:dyDescent="0.3">
      <c r="A183" s="91">
        <v>181</v>
      </c>
      <c r="B183" s="92">
        <f t="shared" si="40"/>
        <v>44191</v>
      </c>
      <c r="C183" s="71">
        <f>SUM('loading plan 2019.2019'!R173:S173)</f>
        <v>0</v>
      </c>
      <c r="D183" s="88">
        <f t="shared" si="50"/>
        <v>0</v>
      </c>
      <c r="E183" s="88">
        <f t="shared" si="44"/>
        <v>0</v>
      </c>
      <c r="F183" s="89" t="e">
        <f t="shared" si="38"/>
        <v>#N/A</v>
      </c>
      <c r="G183" s="90"/>
      <c r="H183" s="86"/>
      <c r="I183" s="87">
        <v>181</v>
      </c>
      <c r="J183" s="93">
        <f t="shared" si="41"/>
        <v>44191</v>
      </c>
      <c r="K183" s="71">
        <f>IFERROR(VLOOKUP(J183,'input from AMS loads'!$A$1:$E$999,5,FALSE),0)</f>
        <v>0</v>
      </c>
      <c r="L183" s="88">
        <f t="shared" si="51"/>
        <v>0</v>
      </c>
      <c r="M183" s="88">
        <f t="shared" si="45"/>
        <v>0</v>
      </c>
      <c r="N183" s="89" t="e">
        <f t="shared" si="39"/>
        <v>#N/A</v>
      </c>
      <c r="O183" s="90"/>
    </row>
    <row r="184" spans="1:15" ht="15" thickBot="1" x14ac:dyDescent="0.35">
      <c r="A184" s="91">
        <v>182</v>
      </c>
      <c r="B184" s="92">
        <f t="shared" si="40"/>
        <v>44192</v>
      </c>
      <c r="C184" s="94">
        <f>SUM('loading plan 2019.2019'!U173:V173)</f>
        <v>0</v>
      </c>
      <c r="D184" s="95">
        <f t="shared" si="50"/>
        <v>0</v>
      </c>
      <c r="E184" s="95">
        <f t="shared" si="44"/>
        <v>0</v>
      </c>
      <c r="F184" s="96" t="e">
        <f t="shared" si="38"/>
        <v>#N/A</v>
      </c>
      <c r="G184" s="97">
        <f t="shared" si="36"/>
        <v>0</v>
      </c>
      <c r="H184" s="86"/>
      <c r="I184" s="87">
        <v>182</v>
      </c>
      <c r="J184" s="93">
        <f t="shared" si="41"/>
        <v>44192</v>
      </c>
      <c r="K184" s="98">
        <f>IFERROR(VLOOKUP(J184,'input from AMS loads'!$A$1:$E$999,5,FALSE),0)</f>
        <v>0</v>
      </c>
      <c r="L184" s="99">
        <f t="shared" si="51"/>
        <v>0</v>
      </c>
      <c r="M184" s="99">
        <f t="shared" si="45"/>
        <v>0</v>
      </c>
      <c r="N184" s="100" t="e">
        <f t="shared" si="39"/>
        <v>#N/A</v>
      </c>
      <c r="O184" s="101">
        <f t="shared" si="37"/>
        <v>0</v>
      </c>
    </row>
    <row r="185" spans="1:15" x14ac:dyDescent="0.3">
      <c r="A185" s="91">
        <v>183</v>
      </c>
      <c r="B185" s="92">
        <f t="shared" si="40"/>
        <v>44193</v>
      </c>
      <c r="C185" s="71">
        <f>SUM('loading plan 2019.2019'!C179:D179)</f>
        <v>0</v>
      </c>
      <c r="D185" s="88">
        <f t="shared" si="50"/>
        <v>0</v>
      </c>
      <c r="E185" s="88">
        <f t="shared" si="44"/>
        <v>0</v>
      </c>
      <c r="F185" s="89" t="e">
        <f t="shared" si="38"/>
        <v>#N/A</v>
      </c>
      <c r="G185" s="90"/>
      <c r="H185" s="86"/>
      <c r="I185" s="87">
        <v>183</v>
      </c>
      <c r="J185" s="93">
        <f t="shared" si="41"/>
        <v>44193</v>
      </c>
      <c r="K185" s="71">
        <f>IFERROR(VLOOKUP(J185,'input from AMS loads'!$A$1:$E$999,5,FALSE),0)</f>
        <v>0</v>
      </c>
      <c r="L185" s="88">
        <f t="shared" si="51"/>
        <v>0</v>
      </c>
      <c r="M185" s="88">
        <f t="shared" si="45"/>
        <v>0</v>
      </c>
      <c r="N185" s="89" t="e">
        <f t="shared" si="39"/>
        <v>#N/A</v>
      </c>
      <c r="O185" s="90"/>
    </row>
    <row r="186" spans="1:15" x14ac:dyDescent="0.3">
      <c r="A186" s="91">
        <v>184</v>
      </c>
      <c r="B186" s="92">
        <f t="shared" si="40"/>
        <v>44194</v>
      </c>
      <c r="C186" s="71">
        <f>SUM('loading plan 2019.2019'!F179:G179)</f>
        <v>0</v>
      </c>
      <c r="D186" s="88">
        <f t="shared" si="50"/>
        <v>0</v>
      </c>
      <c r="E186" s="88">
        <f t="shared" si="44"/>
        <v>0</v>
      </c>
      <c r="F186" s="89" t="e">
        <f t="shared" si="38"/>
        <v>#N/A</v>
      </c>
      <c r="G186" s="90"/>
      <c r="H186" s="86"/>
      <c r="I186" s="87">
        <v>184</v>
      </c>
      <c r="J186" s="93">
        <f t="shared" si="41"/>
        <v>44194</v>
      </c>
      <c r="K186" s="71">
        <f>IFERROR(VLOOKUP(J186,'input from AMS loads'!$A$1:$E$999,5,FALSE),0)</f>
        <v>0</v>
      </c>
      <c r="L186" s="88">
        <f t="shared" si="51"/>
        <v>0</v>
      </c>
      <c r="M186" s="88">
        <f t="shared" si="45"/>
        <v>0</v>
      </c>
      <c r="N186" s="89" t="e">
        <f t="shared" si="39"/>
        <v>#N/A</v>
      </c>
      <c r="O186" s="90"/>
    </row>
    <row r="187" spans="1:15" x14ac:dyDescent="0.3">
      <c r="A187" s="91">
        <v>185</v>
      </c>
      <c r="B187" s="92">
        <f t="shared" si="40"/>
        <v>44195</v>
      </c>
      <c r="C187" s="71">
        <f>SUM('loading plan 2019.2019'!I179:J179)</f>
        <v>0</v>
      </c>
      <c r="D187" s="88">
        <f t="shared" si="50"/>
        <v>0</v>
      </c>
      <c r="E187" s="88">
        <f t="shared" si="44"/>
        <v>0</v>
      </c>
      <c r="F187" s="89" t="e">
        <f t="shared" si="38"/>
        <v>#N/A</v>
      </c>
      <c r="G187" s="90"/>
      <c r="H187" s="86"/>
      <c r="I187" s="87">
        <v>185</v>
      </c>
      <c r="J187" s="93">
        <f t="shared" si="41"/>
        <v>44195</v>
      </c>
      <c r="K187" s="71">
        <f>IFERROR(VLOOKUP(J187,'input from AMS loads'!$A$1:$E$999,5,FALSE),0)</f>
        <v>0</v>
      </c>
      <c r="L187" s="88">
        <f t="shared" si="51"/>
        <v>0</v>
      </c>
      <c r="M187" s="88">
        <f t="shared" si="45"/>
        <v>0</v>
      </c>
      <c r="N187" s="89" t="e">
        <f t="shared" si="39"/>
        <v>#N/A</v>
      </c>
      <c r="O187" s="90"/>
    </row>
    <row r="188" spans="1:15" x14ac:dyDescent="0.3">
      <c r="A188" s="91">
        <v>186</v>
      </c>
      <c r="B188" s="92">
        <f t="shared" si="40"/>
        <v>44196</v>
      </c>
      <c r="C188" s="71">
        <f>SUM('loading plan 2019.2019'!L179:M179)</f>
        <v>0</v>
      </c>
      <c r="D188" s="88">
        <f t="shared" si="50"/>
        <v>0</v>
      </c>
      <c r="E188" s="88">
        <f t="shared" si="44"/>
        <v>0</v>
      </c>
      <c r="F188" s="89" t="e">
        <f t="shared" si="38"/>
        <v>#N/A</v>
      </c>
      <c r="G188" s="90"/>
      <c r="H188" s="86"/>
      <c r="I188" s="87">
        <v>186</v>
      </c>
      <c r="J188" s="93">
        <f t="shared" si="41"/>
        <v>44196</v>
      </c>
      <c r="K188" s="71">
        <f>IFERROR(VLOOKUP(J188,'input from AMS loads'!$A$1:$E$999,5,FALSE),0)</f>
        <v>0</v>
      </c>
      <c r="L188" s="88">
        <f t="shared" si="51"/>
        <v>0</v>
      </c>
      <c r="M188" s="88">
        <f t="shared" si="45"/>
        <v>0</v>
      </c>
      <c r="N188" s="89" t="e">
        <f t="shared" si="39"/>
        <v>#N/A</v>
      </c>
      <c r="O188" s="90"/>
    </row>
    <row r="189" spans="1:15" x14ac:dyDescent="0.3">
      <c r="A189" s="91">
        <v>187</v>
      </c>
      <c r="B189" s="92">
        <f t="shared" si="40"/>
        <v>44197</v>
      </c>
      <c r="C189" s="71">
        <f>SUM('loading plan 2019.2019'!O179:P179)</f>
        <v>0</v>
      </c>
      <c r="D189" s="88">
        <f t="shared" si="50"/>
        <v>0</v>
      </c>
      <c r="E189" s="88">
        <f t="shared" si="44"/>
        <v>0</v>
      </c>
      <c r="F189" s="89" t="e">
        <f t="shared" si="38"/>
        <v>#N/A</v>
      </c>
      <c r="G189" s="90"/>
      <c r="H189" s="86"/>
      <c r="I189" s="87">
        <v>187</v>
      </c>
      <c r="J189" s="93">
        <f t="shared" si="41"/>
        <v>44197</v>
      </c>
      <c r="K189" s="71">
        <f>IFERROR(VLOOKUP(J189,'input from AMS loads'!$A$1:$E$999,5,FALSE),0)</f>
        <v>0</v>
      </c>
      <c r="L189" s="88">
        <f t="shared" si="51"/>
        <v>0</v>
      </c>
      <c r="M189" s="88">
        <f t="shared" si="45"/>
        <v>0</v>
      </c>
      <c r="N189" s="89" t="e">
        <f t="shared" si="39"/>
        <v>#N/A</v>
      </c>
      <c r="O189" s="90"/>
    </row>
    <row r="190" spans="1:15" x14ac:dyDescent="0.3">
      <c r="A190" s="91">
        <v>188</v>
      </c>
      <c r="B190" s="92">
        <f t="shared" si="40"/>
        <v>44198</v>
      </c>
      <c r="C190" s="71">
        <f>SUM('loading plan 2019.2019'!R179:S179)</f>
        <v>0</v>
      </c>
      <c r="D190" s="88">
        <f t="shared" si="50"/>
        <v>0</v>
      </c>
      <c r="E190" s="88">
        <f t="shared" si="44"/>
        <v>0</v>
      </c>
      <c r="F190" s="89" t="e">
        <f t="shared" si="38"/>
        <v>#N/A</v>
      </c>
      <c r="G190" s="90"/>
      <c r="H190" s="86"/>
      <c r="I190" s="87">
        <v>188</v>
      </c>
      <c r="J190" s="93">
        <f t="shared" si="41"/>
        <v>44198</v>
      </c>
      <c r="K190" s="71">
        <f>IFERROR(VLOOKUP(J190,'input from AMS loads'!$A$1:$E$999,5,FALSE),0)</f>
        <v>0</v>
      </c>
      <c r="L190" s="88">
        <f t="shared" si="51"/>
        <v>0</v>
      </c>
      <c r="M190" s="88">
        <f t="shared" si="45"/>
        <v>0</v>
      </c>
      <c r="N190" s="89" t="e">
        <f t="shared" si="39"/>
        <v>#N/A</v>
      </c>
      <c r="O190" s="90"/>
    </row>
    <row r="191" spans="1:15" ht="15" thickBot="1" x14ac:dyDescent="0.35">
      <c r="A191" s="91">
        <v>189</v>
      </c>
      <c r="B191" s="92">
        <f t="shared" si="40"/>
        <v>44199</v>
      </c>
      <c r="C191" s="94">
        <f>SUM('loading plan 2019.2019'!U179:V179)</f>
        <v>0</v>
      </c>
      <c r="D191" s="95">
        <f t="shared" si="50"/>
        <v>0</v>
      </c>
      <c r="E191" s="95">
        <f t="shared" si="44"/>
        <v>0</v>
      </c>
      <c r="F191" s="96" t="e">
        <f t="shared" si="38"/>
        <v>#N/A</v>
      </c>
      <c r="G191" s="97">
        <f t="shared" si="42"/>
        <v>0</v>
      </c>
      <c r="H191" s="86"/>
      <c r="I191" s="87">
        <v>189</v>
      </c>
      <c r="J191" s="93">
        <f t="shared" si="41"/>
        <v>44199</v>
      </c>
      <c r="K191" s="98">
        <f>IFERROR(VLOOKUP(J191,'input from AMS loads'!$A$1:$E$999,5,FALSE),0)</f>
        <v>0</v>
      </c>
      <c r="L191" s="99">
        <f t="shared" si="51"/>
        <v>0</v>
      </c>
      <c r="M191" s="99">
        <f t="shared" si="45"/>
        <v>0</v>
      </c>
      <c r="N191" s="100" t="e">
        <f t="shared" si="39"/>
        <v>#N/A</v>
      </c>
      <c r="O191" s="101">
        <f t="shared" si="43"/>
        <v>0</v>
      </c>
    </row>
    <row r="192" spans="1:15" x14ac:dyDescent="0.3">
      <c r="A192" s="91">
        <v>190</v>
      </c>
      <c r="B192" s="92">
        <f t="shared" si="40"/>
        <v>44200</v>
      </c>
      <c r="C192" s="71">
        <f>SUM('loading plan 2019.2019'!C185:D185)</f>
        <v>0</v>
      </c>
      <c r="D192" s="88">
        <f t="shared" si="50"/>
        <v>0</v>
      </c>
      <c r="E192" s="88">
        <f t="shared" si="44"/>
        <v>0</v>
      </c>
      <c r="F192" s="89" t="e">
        <f t="shared" si="38"/>
        <v>#N/A</v>
      </c>
      <c r="G192" s="90"/>
      <c r="H192" s="86"/>
      <c r="I192" s="87">
        <v>190</v>
      </c>
      <c r="J192" s="93">
        <f t="shared" si="41"/>
        <v>44200</v>
      </c>
      <c r="K192" s="71">
        <f>IFERROR(VLOOKUP(J192,'input from AMS loads'!$A$1:$E$999,5,FALSE),0)</f>
        <v>0</v>
      </c>
      <c r="L192" s="88">
        <f t="shared" si="51"/>
        <v>0</v>
      </c>
      <c r="M192" s="88">
        <f t="shared" si="45"/>
        <v>0</v>
      </c>
      <c r="N192" s="89" t="e">
        <f t="shared" si="39"/>
        <v>#N/A</v>
      </c>
      <c r="O192" s="90"/>
    </row>
    <row r="193" spans="1:15" x14ac:dyDescent="0.3">
      <c r="A193" s="91">
        <v>191</v>
      </c>
      <c r="B193" s="92">
        <f t="shared" si="40"/>
        <v>44201</v>
      </c>
      <c r="C193" s="71">
        <f>SUM('loading plan 2019.2019'!F185:G185)</f>
        <v>0</v>
      </c>
      <c r="D193" s="88">
        <f>SUM(C166:C193)/4</f>
        <v>0</v>
      </c>
      <c r="E193" s="88">
        <f>SUM(C187:C193)</f>
        <v>0</v>
      </c>
      <c r="F193" s="89" t="e">
        <f t="shared" si="38"/>
        <v>#N/A</v>
      </c>
      <c r="G193" s="90"/>
      <c r="H193" s="86"/>
      <c r="I193" s="87">
        <v>191</v>
      </c>
      <c r="J193" s="93">
        <f t="shared" si="41"/>
        <v>44201</v>
      </c>
      <c r="K193" s="71">
        <f>IFERROR(VLOOKUP(J193,'input from AMS loads'!$A$1:$E$999,5,FALSE),0)</f>
        <v>0</v>
      </c>
      <c r="L193" s="88">
        <f>SUM(K166:K193)/4</f>
        <v>0</v>
      </c>
      <c r="M193" s="88">
        <f>SUM(K187:K193)</f>
        <v>0</v>
      </c>
      <c r="N193" s="89" t="e">
        <f t="shared" si="39"/>
        <v>#N/A</v>
      </c>
      <c r="O193" s="90"/>
    </row>
    <row r="194" spans="1:15" x14ac:dyDescent="0.3">
      <c r="A194" s="91">
        <v>192</v>
      </c>
      <c r="B194" s="92">
        <f t="shared" si="40"/>
        <v>44202</v>
      </c>
      <c r="C194" s="71">
        <f>SUM('loading plan 2019.2019'!I185:J185)</f>
        <v>0</v>
      </c>
      <c r="D194" s="88">
        <f t="shared" ref="D194:D257" si="54">SUM(C167:C194)/4</f>
        <v>0</v>
      </c>
      <c r="E194" s="88">
        <f>SUM(C188:C194)</f>
        <v>0</v>
      </c>
      <c r="F194" s="89" t="e">
        <f t="shared" si="38"/>
        <v>#N/A</v>
      </c>
      <c r="G194" s="90"/>
      <c r="H194" s="86"/>
      <c r="I194" s="87">
        <v>192</v>
      </c>
      <c r="J194" s="93">
        <f t="shared" si="41"/>
        <v>44202</v>
      </c>
      <c r="K194" s="71">
        <f>IFERROR(VLOOKUP(J194,'input from AMS loads'!$A$1:$E$999,5,FALSE),0)</f>
        <v>0</v>
      </c>
      <c r="L194" s="88">
        <f t="shared" ref="L194:L251" si="55">SUM(K167:K194)/4</f>
        <v>0</v>
      </c>
      <c r="M194" s="88">
        <f>SUM(K188:K194)</f>
        <v>0</v>
      </c>
      <c r="N194" s="89" t="e">
        <f t="shared" si="39"/>
        <v>#N/A</v>
      </c>
      <c r="O194" s="90"/>
    </row>
    <row r="195" spans="1:15" x14ac:dyDescent="0.3">
      <c r="A195" s="91">
        <v>193</v>
      </c>
      <c r="B195" s="92">
        <f t="shared" si="40"/>
        <v>44203</v>
      </c>
      <c r="C195" s="71">
        <f>SUM('loading plan 2019.2019'!L185:M185)</f>
        <v>0</v>
      </c>
      <c r="D195" s="88">
        <f t="shared" si="54"/>
        <v>0</v>
      </c>
      <c r="E195" s="88">
        <f t="shared" ref="E195:E252" si="56">SUM(C189:C195)</f>
        <v>0</v>
      </c>
      <c r="F195" s="89" t="e">
        <f t="shared" si="38"/>
        <v>#N/A</v>
      </c>
      <c r="G195" s="90"/>
      <c r="H195" s="86"/>
      <c r="I195" s="87">
        <v>193</v>
      </c>
      <c r="J195" s="93">
        <f t="shared" si="41"/>
        <v>44203</v>
      </c>
      <c r="K195" s="71">
        <f>IFERROR(VLOOKUP(J195,'input from AMS loads'!$A$1:$E$999,5,FALSE),0)</f>
        <v>0</v>
      </c>
      <c r="L195" s="88">
        <f t="shared" si="55"/>
        <v>0</v>
      </c>
      <c r="M195" s="88">
        <f t="shared" ref="M195:M251" si="57">SUM(K189:K195)</f>
        <v>0</v>
      </c>
      <c r="N195" s="89" t="e">
        <f t="shared" si="39"/>
        <v>#N/A</v>
      </c>
      <c r="O195" s="90"/>
    </row>
    <row r="196" spans="1:15" x14ac:dyDescent="0.3">
      <c r="A196" s="91">
        <v>194</v>
      </c>
      <c r="B196" s="92">
        <f t="shared" si="40"/>
        <v>44204</v>
      </c>
      <c r="C196" s="71">
        <f>SUM('loading plan 2019.2019'!O185:P185)</f>
        <v>0</v>
      </c>
      <c r="D196" s="88">
        <f t="shared" si="54"/>
        <v>0</v>
      </c>
      <c r="E196" s="88">
        <f t="shared" si="56"/>
        <v>0</v>
      </c>
      <c r="F196" s="89" t="e">
        <f t="shared" ref="F196:F259" si="58">IFERROR(IF(E196/D196&gt;150%,E196/D196,NA()),NA())</f>
        <v>#N/A</v>
      </c>
      <c r="G196" s="90"/>
      <c r="H196" s="86"/>
      <c r="I196" s="87">
        <v>194</v>
      </c>
      <c r="J196" s="93">
        <f t="shared" si="41"/>
        <v>44204</v>
      </c>
      <c r="K196" s="71">
        <f>IFERROR(VLOOKUP(J196,'input from AMS loads'!$A$1:$E$999,5,FALSE),0)</f>
        <v>0</v>
      </c>
      <c r="L196" s="88">
        <f t="shared" si="55"/>
        <v>0</v>
      </c>
      <c r="M196" s="88">
        <f t="shared" si="57"/>
        <v>0</v>
      </c>
      <c r="N196" s="89" t="e">
        <f t="shared" ref="N196:N259" si="59">IFERROR(IF(M196/L196&gt;150%,M196/L196,NA()),NA())</f>
        <v>#N/A</v>
      </c>
      <c r="O196" s="90"/>
    </row>
    <row r="197" spans="1:15" x14ac:dyDescent="0.3">
      <c r="A197" s="91">
        <v>195</v>
      </c>
      <c r="B197" s="92">
        <f t="shared" ref="B197:B260" si="60">B196+1</f>
        <v>44205</v>
      </c>
      <c r="C197" s="71">
        <f>SUM('loading plan 2019.2019'!R185:S185)</f>
        <v>0</v>
      </c>
      <c r="D197" s="88">
        <f t="shared" si="54"/>
        <v>0</v>
      </c>
      <c r="E197" s="88">
        <f t="shared" si="56"/>
        <v>0</v>
      </c>
      <c r="F197" s="89" t="e">
        <f t="shared" si="58"/>
        <v>#N/A</v>
      </c>
      <c r="G197" s="90"/>
      <c r="H197" s="86"/>
      <c r="I197" s="87">
        <v>195</v>
      </c>
      <c r="J197" s="93">
        <f t="shared" ref="J197:J260" si="61">J196+1</f>
        <v>44205</v>
      </c>
      <c r="K197" s="71">
        <f>IFERROR(VLOOKUP(J197,'input from AMS loads'!$A$1:$E$999,5,FALSE),0)</f>
        <v>0</v>
      </c>
      <c r="L197" s="88">
        <f t="shared" si="55"/>
        <v>0</v>
      </c>
      <c r="M197" s="88">
        <f t="shared" si="57"/>
        <v>0</v>
      </c>
      <c r="N197" s="89" t="e">
        <f t="shared" si="59"/>
        <v>#N/A</v>
      </c>
      <c r="O197" s="90"/>
    </row>
    <row r="198" spans="1:15" ht="15" thickBot="1" x14ac:dyDescent="0.35">
      <c r="A198" s="91">
        <v>196</v>
      </c>
      <c r="B198" s="92">
        <f t="shared" si="60"/>
        <v>44206</v>
      </c>
      <c r="C198" s="94">
        <f>SUM('loading plan 2019.2019'!U185:V185)</f>
        <v>0</v>
      </c>
      <c r="D198" s="95">
        <f t="shared" si="54"/>
        <v>0</v>
      </c>
      <c r="E198" s="95">
        <f t="shared" si="56"/>
        <v>0</v>
      </c>
      <c r="F198" s="96" t="e">
        <f t="shared" si="58"/>
        <v>#N/A</v>
      </c>
      <c r="G198" s="97">
        <f>SUM(C192:C198)</f>
        <v>0</v>
      </c>
      <c r="H198" s="86"/>
      <c r="I198" s="87">
        <v>196</v>
      </c>
      <c r="J198" s="93">
        <f t="shared" si="61"/>
        <v>44206</v>
      </c>
      <c r="K198" s="98">
        <f>IFERROR(VLOOKUP(J198,'input from AMS loads'!$A$1:$E$999,5,FALSE),0)</f>
        <v>0</v>
      </c>
      <c r="L198" s="99">
        <f t="shared" si="55"/>
        <v>0</v>
      </c>
      <c r="M198" s="99">
        <f t="shared" si="57"/>
        <v>0</v>
      </c>
      <c r="N198" s="100" t="e">
        <f t="shared" si="59"/>
        <v>#N/A</v>
      </c>
      <c r="O198" s="101">
        <f>SUM(K192:K198)</f>
        <v>0</v>
      </c>
    </row>
    <row r="199" spans="1:15" x14ac:dyDescent="0.3">
      <c r="A199" s="91">
        <v>197</v>
      </c>
      <c r="B199" s="92">
        <f t="shared" si="60"/>
        <v>44207</v>
      </c>
      <c r="C199" s="71">
        <f>SUM('loading plan 2019.2019'!C191:D191)</f>
        <v>0</v>
      </c>
      <c r="D199" s="88">
        <f t="shared" si="54"/>
        <v>0</v>
      </c>
      <c r="E199" s="88">
        <f t="shared" si="56"/>
        <v>0</v>
      </c>
      <c r="F199" s="89" t="e">
        <f t="shared" si="58"/>
        <v>#N/A</v>
      </c>
      <c r="G199" s="90"/>
      <c r="H199" s="86"/>
      <c r="I199" s="87">
        <v>197</v>
      </c>
      <c r="J199" s="93">
        <f t="shared" si="61"/>
        <v>44207</v>
      </c>
      <c r="K199" s="71">
        <f>IFERROR(VLOOKUP(J199,'input from AMS loads'!$A$1:$E$999,5,FALSE),0)</f>
        <v>0</v>
      </c>
      <c r="L199" s="88">
        <f t="shared" si="55"/>
        <v>0</v>
      </c>
      <c r="M199" s="88">
        <f t="shared" si="57"/>
        <v>0</v>
      </c>
      <c r="N199" s="89" t="e">
        <f t="shared" si="59"/>
        <v>#N/A</v>
      </c>
      <c r="O199" s="90"/>
    </row>
    <row r="200" spans="1:15" x14ac:dyDescent="0.3">
      <c r="A200" s="91">
        <v>198</v>
      </c>
      <c r="B200" s="92">
        <f t="shared" si="60"/>
        <v>44208</v>
      </c>
      <c r="C200" s="71">
        <f>SUM('loading plan 2019.2019'!F191:G191)</f>
        <v>0</v>
      </c>
      <c r="D200" s="88">
        <f t="shared" si="54"/>
        <v>0</v>
      </c>
      <c r="E200" s="88">
        <f t="shared" si="56"/>
        <v>0</v>
      </c>
      <c r="F200" s="89" t="e">
        <f t="shared" si="58"/>
        <v>#N/A</v>
      </c>
      <c r="G200" s="90"/>
      <c r="H200" s="86"/>
      <c r="I200" s="87">
        <v>198</v>
      </c>
      <c r="J200" s="93">
        <f t="shared" si="61"/>
        <v>44208</v>
      </c>
      <c r="K200" s="71">
        <f>IFERROR(VLOOKUP(J200,'input from AMS loads'!$A$1:$E$999,5,FALSE),0)</f>
        <v>0</v>
      </c>
      <c r="L200" s="88">
        <f t="shared" si="55"/>
        <v>0</v>
      </c>
      <c r="M200" s="88">
        <f t="shared" si="57"/>
        <v>0</v>
      </c>
      <c r="N200" s="89" t="e">
        <f t="shared" si="59"/>
        <v>#N/A</v>
      </c>
      <c r="O200" s="90"/>
    </row>
    <row r="201" spans="1:15" x14ac:dyDescent="0.3">
      <c r="A201" s="91">
        <v>199</v>
      </c>
      <c r="B201" s="92">
        <f t="shared" si="60"/>
        <v>44209</v>
      </c>
      <c r="C201" s="71">
        <f>SUM('loading plan 2019.2019'!I191:J191)</f>
        <v>0</v>
      </c>
      <c r="D201" s="88">
        <f t="shared" si="54"/>
        <v>0</v>
      </c>
      <c r="E201" s="88">
        <f t="shared" si="56"/>
        <v>0</v>
      </c>
      <c r="F201" s="89" t="e">
        <f t="shared" si="58"/>
        <v>#N/A</v>
      </c>
      <c r="G201" s="90"/>
      <c r="H201" s="86"/>
      <c r="I201" s="87">
        <v>199</v>
      </c>
      <c r="J201" s="93">
        <f t="shared" si="61"/>
        <v>44209</v>
      </c>
      <c r="K201" s="71">
        <f>IFERROR(VLOOKUP(J201,'input from AMS loads'!$A$1:$E$999,5,FALSE),0)</f>
        <v>0</v>
      </c>
      <c r="L201" s="88">
        <f t="shared" si="55"/>
        <v>0</v>
      </c>
      <c r="M201" s="88">
        <f t="shared" si="57"/>
        <v>0</v>
      </c>
      <c r="N201" s="89" t="e">
        <f t="shared" si="59"/>
        <v>#N/A</v>
      </c>
      <c r="O201" s="90"/>
    </row>
    <row r="202" spans="1:15" x14ac:dyDescent="0.3">
      <c r="A202" s="91">
        <v>200</v>
      </c>
      <c r="B202" s="92">
        <f t="shared" si="60"/>
        <v>44210</v>
      </c>
      <c r="C202" s="71">
        <f>SUM('loading plan 2019.2019'!L191:M191)</f>
        <v>0</v>
      </c>
      <c r="D202" s="88">
        <f t="shared" si="54"/>
        <v>0</v>
      </c>
      <c r="E202" s="88">
        <f t="shared" si="56"/>
        <v>0</v>
      </c>
      <c r="F202" s="89" t="e">
        <f t="shared" si="58"/>
        <v>#N/A</v>
      </c>
      <c r="G202" s="90"/>
      <c r="H202" s="86"/>
      <c r="I202" s="87">
        <v>200</v>
      </c>
      <c r="J202" s="93">
        <f t="shared" si="61"/>
        <v>44210</v>
      </c>
      <c r="K202" s="71">
        <f>IFERROR(VLOOKUP(J202,'input from AMS loads'!$A$1:$E$999,5,FALSE),0)</f>
        <v>0</v>
      </c>
      <c r="L202" s="88">
        <f t="shared" si="55"/>
        <v>0</v>
      </c>
      <c r="M202" s="88">
        <f t="shared" si="57"/>
        <v>0</v>
      </c>
      <c r="N202" s="89" t="e">
        <f t="shared" si="59"/>
        <v>#N/A</v>
      </c>
      <c r="O202" s="90"/>
    </row>
    <row r="203" spans="1:15" x14ac:dyDescent="0.3">
      <c r="A203" s="91">
        <v>201</v>
      </c>
      <c r="B203" s="92">
        <f t="shared" si="60"/>
        <v>44211</v>
      </c>
      <c r="C203" s="71">
        <f>SUM('loading plan 2019.2019'!O191:P191)</f>
        <v>0</v>
      </c>
      <c r="D203" s="88">
        <f t="shared" si="54"/>
        <v>0</v>
      </c>
      <c r="E203" s="88">
        <f t="shared" si="56"/>
        <v>0</v>
      </c>
      <c r="F203" s="89" t="e">
        <f t="shared" si="58"/>
        <v>#N/A</v>
      </c>
      <c r="G203" s="90"/>
      <c r="H203" s="86"/>
      <c r="I203" s="87">
        <v>201</v>
      </c>
      <c r="J203" s="93">
        <f t="shared" si="61"/>
        <v>44211</v>
      </c>
      <c r="K203" s="71">
        <f>IFERROR(VLOOKUP(J203,'input from AMS loads'!$A$1:$E$999,5,FALSE),0)</f>
        <v>0</v>
      </c>
      <c r="L203" s="88">
        <f t="shared" si="55"/>
        <v>0</v>
      </c>
      <c r="M203" s="88">
        <f t="shared" si="57"/>
        <v>0</v>
      </c>
      <c r="N203" s="89" t="e">
        <f t="shared" si="59"/>
        <v>#N/A</v>
      </c>
      <c r="O203" s="90"/>
    </row>
    <row r="204" spans="1:15" x14ac:dyDescent="0.3">
      <c r="A204" s="91">
        <v>202</v>
      </c>
      <c r="B204" s="92">
        <f t="shared" si="60"/>
        <v>44212</v>
      </c>
      <c r="C204" s="71">
        <f>SUM('loading plan 2019.2019'!R191:S191)</f>
        <v>0</v>
      </c>
      <c r="D204" s="88">
        <f t="shared" si="54"/>
        <v>0</v>
      </c>
      <c r="E204" s="88">
        <f t="shared" si="56"/>
        <v>0</v>
      </c>
      <c r="F204" s="89" t="e">
        <f t="shared" si="58"/>
        <v>#N/A</v>
      </c>
      <c r="G204" s="90"/>
      <c r="H204" s="86"/>
      <c r="I204" s="87">
        <v>202</v>
      </c>
      <c r="J204" s="93">
        <f t="shared" si="61"/>
        <v>44212</v>
      </c>
      <c r="K204" s="71">
        <f>IFERROR(VLOOKUP(J204,'input from AMS loads'!$A$1:$E$999,5,FALSE),0)</f>
        <v>0</v>
      </c>
      <c r="L204" s="88">
        <f t="shared" si="55"/>
        <v>0</v>
      </c>
      <c r="M204" s="88">
        <f t="shared" si="57"/>
        <v>0</v>
      </c>
      <c r="N204" s="89" t="e">
        <f t="shared" si="59"/>
        <v>#N/A</v>
      </c>
      <c r="O204" s="90"/>
    </row>
    <row r="205" spans="1:15" ht="15" thickBot="1" x14ac:dyDescent="0.35">
      <c r="A205" s="91">
        <v>203</v>
      </c>
      <c r="B205" s="92">
        <f t="shared" si="60"/>
        <v>44213</v>
      </c>
      <c r="C205" s="94">
        <f>SUM('loading plan 2019.2019'!U191:V191)</f>
        <v>0</v>
      </c>
      <c r="D205" s="95">
        <f t="shared" si="54"/>
        <v>0</v>
      </c>
      <c r="E205" s="95">
        <f t="shared" si="56"/>
        <v>0</v>
      </c>
      <c r="F205" s="96" t="e">
        <f t="shared" si="58"/>
        <v>#N/A</v>
      </c>
      <c r="G205" s="97">
        <f>SUM(C199:C205)</f>
        <v>0</v>
      </c>
      <c r="H205" s="86"/>
      <c r="I205" s="87">
        <v>203</v>
      </c>
      <c r="J205" s="93">
        <f t="shared" si="61"/>
        <v>44213</v>
      </c>
      <c r="K205" s="98">
        <f>IFERROR(VLOOKUP(J205,'input from AMS loads'!$A$1:$E$999,5,FALSE),0)</f>
        <v>0</v>
      </c>
      <c r="L205" s="99">
        <f t="shared" si="55"/>
        <v>0</v>
      </c>
      <c r="M205" s="99">
        <f t="shared" si="57"/>
        <v>0</v>
      </c>
      <c r="N205" s="100" t="e">
        <f t="shared" si="59"/>
        <v>#N/A</v>
      </c>
      <c r="O205" s="101">
        <f>SUM(K199:K205)</f>
        <v>0</v>
      </c>
    </row>
    <row r="206" spans="1:15" x14ac:dyDescent="0.3">
      <c r="A206" s="91">
        <v>204</v>
      </c>
      <c r="B206" s="92">
        <f t="shared" si="60"/>
        <v>44214</v>
      </c>
      <c r="C206" s="71">
        <f>SUM('loading plan 2019.2019'!C197:D197)</f>
        <v>0</v>
      </c>
      <c r="D206" s="88">
        <f t="shared" si="54"/>
        <v>0</v>
      </c>
      <c r="E206" s="88">
        <f t="shared" si="56"/>
        <v>0</v>
      </c>
      <c r="F206" s="89" t="e">
        <f t="shared" si="58"/>
        <v>#N/A</v>
      </c>
      <c r="G206" s="90"/>
      <c r="H206" s="86"/>
      <c r="I206" s="87">
        <v>204</v>
      </c>
      <c r="J206" s="93">
        <f t="shared" si="61"/>
        <v>44214</v>
      </c>
      <c r="K206" s="71">
        <f>IFERROR(VLOOKUP(J206,'input from AMS loads'!$A$1:$E$999,5,FALSE),0)</f>
        <v>0</v>
      </c>
      <c r="L206" s="88">
        <f t="shared" si="55"/>
        <v>0</v>
      </c>
      <c r="M206" s="88">
        <f t="shared" si="57"/>
        <v>0</v>
      </c>
      <c r="N206" s="89" t="e">
        <f t="shared" si="59"/>
        <v>#N/A</v>
      </c>
      <c r="O206" s="90"/>
    </row>
    <row r="207" spans="1:15" x14ac:dyDescent="0.3">
      <c r="A207" s="91">
        <v>205</v>
      </c>
      <c r="B207" s="92">
        <f t="shared" si="60"/>
        <v>44215</v>
      </c>
      <c r="C207" s="71">
        <f>SUM('loading plan 2019.2019'!F197:G197)</f>
        <v>0</v>
      </c>
      <c r="D207" s="88">
        <f t="shared" si="54"/>
        <v>0</v>
      </c>
      <c r="E207" s="88">
        <f t="shared" si="56"/>
        <v>0</v>
      </c>
      <c r="F207" s="89" t="e">
        <f t="shared" si="58"/>
        <v>#N/A</v>
      </c>
      <c r="G207" s="90"/>
      <c r="H207" s="86"/>
      <c r="I207" s="87">
        <v>205</v>
      </c>
      <c r="J207" s="93">
        <f t="shared" si="61"/>
        <v>44215</v>
      </c>
      <c r="K207" s="71">
        <f>IFERROR(VLOOKUP(J207,'input from AMS loads'!$A$1:$E$999,5,FALSE),0)</f>
        <v>0</v>
      </c>
      <c r="L207" s="88">
        <f t="shared" si="55"/>
        <v>0</v>
      </c>
      <c r="M207" s="88">
        <f t="shared" si="57"/>
        <v>0</v>
      </c>
      <c r="N207" s="89" t="e">
        <f t="shared" si="59"/>
        <v>#N/A</v>
      </c>
      <c r="O207" s="90"/>
    </row>
    <row r="208" spans="1:15" x14ac:dyDescent="0.3">
      <c r="A208" s="91">
        <v>206</v>
      </c>
      <c r="B208" s="92">
        <f t="shared" si="60"/>
        <v>44216</v>
      </c>
      <c r="C208" s="71">
        <f>SUM('loading plan 2019.2019'!I197:J197)</f>
        <v>0</v>
      </c>
      <c r="D208" s="88">
        <f t="shared" si="54"/>
        <v>0</v>
      </c>
      <c r="E208" s="88">
        <f t="shared" si="56"/>
        <v>0</v>
      </c>
      <c r="F208" s="89" t="e">
        <f t="shared" si="58"/>
        <v>#N/A</v>
      </c>
      <c r="G208" s="90"/>
      <c r="H208" s="86"/>
      <c r="I208" s="87">
        <v>206</v>
      </c>
      <c r="J208" s="93">
        <f t="shared" si="61"/>
        <v>44216</v>
      </c>
      <c r="K208" s="71">
        <f>IFERROR(VLOOKUP(J208,'input from AMS loads'!$A$1:$E$999,5,FALSE),0)</f>
        <v>0</v>
      </c>
      <c r="L208" s="88">
        <f t="shared" si="55"/>
        <v>0</v>
      </c>
      <c r="M208" s="88">
        <f t="shared" si="57"/>
        <v>0</v>
      </c>
      <c r="N208" s="89" t="e">
        <f t="shared" si="59"/>
        <v>#N/A</v>
      </c>
      <c r="O208" s="90"/>
    </row>
    <row r="209" spans="1:15" x14ac:dyDescent="0.3">
      <c r="A209" s="91">
        <v>207</v>
      </c>
      <c r="B209" s="92">
        <f t="shared" si="60"/>
        <v>44217</v>
      </c>
      <c r="C209" s="71">
        <f>SUM('loading plan 2019.2019'!L197:M197)</f>
        <v>0</v>
      </c>
      <c r="D209" s="88">
        <f t="shared" si="54"/>
        <v>0</v>
      </c>
      <c r="E209" s="88">
        <f t="shared" si="56"/>
        <v>0</v>
      </c>
      <c r="F209" s="89" t="e">
        <f t="shared" si="58"/>
        <v>#N/A</v>
      </c>
      <c r="G209" s="90"/>
      <c r="H209" s="86"/>
      <c r="I209" s="87">
        <v>207</v>
      </c>
      <c r="J209" s="93">
        <f t="shared" si="61"/>
        <v>44217</v>
      </c>
      <c r="K209" s="71">
        <f>IFERROR(VLOOKUP(J209,'input from AMS loads'!$A$1:$E$999,5,FALSE),0)</f>
        <v>0</v>
      </c>
      <c r="L209" s="88">
        <f t="shared" si="55"/>
        <v>0</v>
      </c>
      <c r="M209" s="88">
        <f t="shared" si="57"/>
        <v>0</v>
      </c>
      <c r="N209" s="89" t="e">
        <f t="shared" si="59"/>
        <v>#N/A</v>
      </c>
      <c r="O209" s="90"/>
    </row>
    <row r="210" spans="1:15" x14ac:dyDescent="0.3">
      <c r="A210" s="91">
        <v>208</v>
      </c>
      <c r="B210" s="92">
        <f t="shared" si="60"/>
        <v>44218</v>
      </c>
      <c r="C210" s="71">
        <f>SUM('loading plan 2019.2019'!O197:P197)</f>
        <v>0</v>
      </c>
      <c r="D210" s="88">
        <f t="shared" si="54"/>
        <v>0</v>
      </c>
      <c r="E210" s="88">
        <f t="shared" si="56"/>
        <v>0</v>
      </c>
      <c r="F210" s="89" t="e">
        <f t="shared" si="58"/>
        <v>#N/A</v>
      </c>
      <c r="G210" s="90"/>
      <c r="H210" s="86"/>
      <c r="I210" s="87">
        <v>208</v>
      </c>
      <c r="J210" s="93">
        <f t="shared" si="61"/>
        <v>44218</v>
      </c>
      <c r="K210" s="71">
        <f>IFERROR(VLOOKUP(J210,'input from AMS loads'!$A$1:$E$999,5,FALSE),0)</f>
        <v>0</v>
      </c>
      <c r="L210" s="88">
        <f t="shared" si="55"/>
        <v>0</v>
      </c>
      <c r="M210" s="88">
        <f t="shared" si="57"/>
        <v>0</v>
      </c>
      <c r="N210" s="89" t="e">
        <f t="shared" si="59"/>
        <v>#N/A</v>
      </c>
      <c r="O210" s="90"/>
    </row>
    <row r="211" spans="1:15" x14ac:dyDescent="0.3">
      <c r="A211" s="91">
        <v>209</v>
      </c>
      <c r="B211" s="92">
        <f t="shared" si="60"/>
        <v>44219</v>
      </c>
      <c r="C211" s="71">
        <f>SUM('loading plan 2019.2019'!R197:S197)</f>
        <v>0</v>
      </c>
      <c r="D211" s="88">
        <f t="shared" si="54"/>
        <v>0</v>
      </c>
      <c r="E211" s="88">
        <f t="shared" si="56"/>
        <v>0</v>
      </c>
      <c r="F211" s="89" t="e">
        <f t="shared" si="58"/>
        <v>#N/A</v>
      </c>
      <c r="G211" s="90"/>
      <c r="H211" s="86"/>
      <c r="I211" s="87">
        <v>209</v>
      </c>
      <c r="J211" s="93">
        <f t="shared" si="61"/>
        <v>44219</v>
      </c>
      <c r="K211" s="71">
        <f>IFERROR(VLOOKUP(J211,'input from AMS loads'!$A$1:$E$999,5,FALSE),0)</f>
        <v>0</v>
      </c>
      <c r="L211" s="88">
        <f t="shared" si="55"/>
        <v>0</v>
      </c>
      <c r="M211" s="88">
        <f t="shared" si="57"/>
        <v>0</v>
      </c>
      <c r="N211" s="89" t="e">
        <f t="shared" si="59"/>
        <v>#N/A</v>
      </c>
      <c r="O211" s="90"/>
    </row>
    <row r="212" spans="1:15" ht="15" thickBot="1" x14ac:dyDescent="0.35">
      <c r="A212" s="91">
        <v>210</v>
      </c>
      <c r="B212" s="92">
        <f t="shared" si="60"/>
        <v>44220</v>
      </c>
      <c r="C212" s="94">
        <f>SUM('loading plan 2019.2019'!U197:V197)</f>
        <v>0</v>
      </c>
      <c r="D212" s="95">
        <f t="shared" si="54"/>
        <v>0</v>
      </c>
      <c r="E212" s="95">
        <f t="shared" si="56"/>
        <v>0</v>
      </c>
      <c r="F212" s="96" t="e">
        <f t="shared" si="58"/>
        <v>#N/A</v>
      </c>
      <c r="G212" s="97">
        <f>SUM(C206:C212)</f>
        <v>0</v>
      </c>
      <c r="H212" s="86"/>
      <c r="I212" s="87">
        <v>210</v>
      </c>
      <c r="J212" s="93">
        <f t="shared" si="61"/>
        <v>44220</v>
      </c>
      <c r="K212" s="98">
        <f>IFERROR(VLOOKUP(J212,'input from AMS loads'!$A$1:$E$999,5,FALSE),0)</f>
        <v>0</v>
      </c>
      <c r="L212" s="99">
        <f t="shared" si="55"/>
        <v>0</v>
      </c>
      <c r="M212" s="99">
        <f t="shared" si="57"/>
        <v>0</v>
      </c>
      <c r="N212" s="100" t="e">
        <f t="shared" si="59"/>
        <v>#N/A</v>
      </c>
      <c r="O212" s="101">
        <f>SUM(K206:K212)</f>
        <v>0</v>
      </c>
    </row>
    <row r="213" spans="1:15" x14ac:dyDescent="0.3">
      <c r="A213" s="91">
        <v>211</v>
      </c>
      <c r="B213" s="92">
        <f t="shared" si="60"/>
        <v>44221</v>
      </c>
      <c r="C213" s="71">
        <f>SUM('loading plan 2019.2019'!C203:D203)</f>
        <v>0</v>
      </c>
      <c r="D213" s="88">
        <f t="shared" si="54"/>
        <v>0</v>
      </c>
      <c r="E213" s="88">
        <f t="shared" si="56"/>
        <v>0</v>
      </c>
      <c r="F213" s="89" t="e">
        <f t="shared" si="58"/>
        <v>#N/A</v>
      </c>
      <c r="G213" s="90"/>
      <c r="H213" s="86"/>
      <c r="I213" s="87">
        <v>211</v>
      </c>
      <c r="J213" s="93">
        <f t="shared" si="61"/>
        <v>44221</v>
      </c>
      <c r="K213" s="71">
        <f>IFERROR(VLOOKUP(J213,'input from AMS loads'!$A$1:$E$999,5,FALSE),0)</f>
        <v>0</v>
      </c>
      <c r="L213" s="88">
        <f t="shared" si="55"/>
        <v>0</v>
      </c>
      <c r="M213" s="88">
        <f t="shared" si="57"/>
        <v>0</v>
      </c>
      <c r="N213" s="89" t="e">
        <f t="shared" si="59"/>
        <v>#N/A</v>
      </c>
      <c r="O213" s="90"/>
    </row>
    <row r="214" spans="1:15" x14ac:dyDescent="0.3">
      <c r="A214" s="91">
        <v>212</v>
      </c>
      <c r="B214" s="92">
        <f t="shared" si="60"/>
        <v>44222</v>
      </c>
      <c r="C214" s="71">
        <f>SUM('loading plan 2019.2019'!F203:G203)</f>
        <v>0</v>
      </c>
      <c r="D214" s="88">
        <f t="shared" si="54"/>
        <v>0</v>
      </c>
      <c r="E214" s="88">
        <f t="shared" si="56"/>
        <v>0</v>
      </c>
      <c r="F214" s="89" t="e">
        <f t="shared" si="58"/>
        <v>#N/A</v>
      </c>
      <c r="G214" s="90"/>
      <c r="H214" s="86"/>
      <c r="I214" s="87">
        <v>212</v>
      </c>
      <c r="J214" s="93">
        <f t="shared" si="61"/>
        <v>44222</v>
      </c>
      <c r="K214" s="71">
        <f>IFERROR(VLOOKUP(J214,'input from AMS loads'!$A$1:$E$999,5,FALSE),0)</f>
        <v>0</v>
      </c>
      <c r="L214" s="88">
        <f t="shared" si="55"/>
        <v>0</v>
      </c>
      <c r="M214" s="88">
        <f t="shared" si="57"/>
        <v>0</v>
      </c>
      <c r="N214" s="89" t="e">
        <f t="shared" si="59"/>
        <v>#N/A</v>
      </c>
      <c r="O214" s="90"/>
    </row>
    <row r="215" spans="1:15" x14ac:dyDescent="0.3">
      <c r="A215" s="91">
        <v>213</v>
      </c>
      <c r="B215" s="92">
        <f t="shared" si="60"/>
        <v>44223</v>
      </c>
      <c r="C215" s="71">
        <f>SUM('loading plan 2019.2019'!I203:J203)</f>
        <v>0</v>
      </c>
      <c r="D215" s="88">
        <f t="shared" si="54"/>
        <v>0</v>
      </c>
      <c r="E215" s="88">
        <f t="shared" si="56"/>
        <v>0</v>
      </c>
      <c r="F215" s="89" t="e">
        <f t="shared" si="58"/>
        <v>#N/A</v>
      </c>
      <c r="G215" s="90"/>
      <c r="H215" s="86"/>
      <c r="I215" s="87">
        <v>213</v>
      </c>
      <c r="J215" s="93">
        <f t="shared" si="61"/>
        <v>44223</v>
      </c>
      <c r="K215" s="71">
        <f>IFERROR(VLOOKUP(J215,'input from AMS loads'!$A$1:$E$999,5,FALSE),0)</f>
        <v>0</v>
      </c>
      <c r="L215" s="88">
        <f t="shared" si="55"/>
        <v>0</v>
      </c>
      <c r="M215" s="88">
        <f t="shared" si="57"/>
        <v>0</v>
      </c>
      <c r="N215" s="89" t="e">
        <f t="shared" si="59"/>
        <v>#N/A</v>
      </c>
      <c r="O215" s="90"/>
    </row>
    <row r="216" spans="1:15" x14ac:dyDescent="0.3">
      <c r="A216" s="91">
        <v>214</v>
      </c>
      <c r="B216" s="92">
        <f t="shared" si="60"/>
        <v>44224</v>
      </c>
      <c r="C216" s="71">
        <f>SUM('loading plan 2019.2019'!L203:M203)</f>
        <v>0</v>
      </c>
      <c r="D216" s="88">
        <f t="shared" si="54"/>
        <v>0</v>
      </c>
      <c r="E216" s="88">
        <f t="shared" si="56"/>
        <v>0</v>
      </c>
      <c r="F216" s="89" t="e">
        <f t="shared" si="58"/>
        <v>#N/A</v>
      </c>
      <c r="G216" s="90"/>
      <c r="H216" s="86"/>
      <c r="I216" s="87">
        <v>214</v>
      </c>
      <c r="J216" s="93">
        <f t="shared" si="61"/>
        <v>44224</v>
      </c>
      <c r="K216" s="71">
        <f>IFERROR(VLOOKUP(J216,'input from AMS loads'!$A$1:$E$999,5,FALSE),0)</f>
        <v>0</v>
      </c>
      <c r="L216" s="88">
        <f t="shared" si="55"/>
        <v>0</v>
      </c>
      <c r="M216" s="88">
        <f t="shared" si="57"/>
        <v>0</v>
      </c>
      <c r="N216" s="89" t="e">
        <f t="shared" si="59"/>
        <v>#N/A</v>
      </c>
      <c r="O216" s="90"/>
    </row>
    <row r="217" spans="1:15" x14ac:dyDescent="0.3">
      <c r="A217" s="91">
        <v>215</v>
      </c>
      <c r="B217" s="92">
        <f t="shared" si="60"/>
        <v>44225</v>
      </c>
      <c r="C217" s="71">
        <f>SUM('loading plan 2019.2019'!O203:P203)</f>
        <v>0</v>
      </c>
      <c r="D217" s="88">
        <f t="shared" si="54"/>
        <v>0</v>
      </c>
      <c r="E217" s="88">
        <f t="shared" si="56"/>
        <v>0</v>
      </c>
      <c r="F217" s="89" t="e">
        <f t="shared" si="58"/>
        <v>#N/A</v>
      </c>
      <c r="G217" s="90"/>
      <c r="H217" s="86"/>
      <c r="I217" s="87">
        <v>215</v>
      </c>
      <c r="J217" s="93">
        <f t="shared" si="61"/>
        <v>44225</v>
      </c>
      <c r="K217" s="71">
        <f>IFERROR(VLOOKUP(J217,'input from AMS loads'!$A$1:$E$999,5,FALSE),0)</f>
        <v>0</v>
      </c>
      <c r="L217" s="88">
        <f t="shared" si="55"/>
        <v>0</v>
      </c>
      <c r="M217" s="88">
        <f t="shared" si="57"/>
        <v>0</v>
      </c>
      <c r="N217" s="89" t="e">
        <f t="shared" si="59"/>
        <v>#N/A</v>
      </c>
      <c r="O217" s="90"/>
    </row>
    <row r="218" spans="1:15" x14ac:dyDescent="0.3">
      <c r="A218" s="91">
        <v>216</v>
      </c>
      <c r="B218" s="92">
        <f t="shared" si="60"/>
        <v>44226</v>
      </c>
      <c r="C218" s="71">
        <f>SUM('loading plan 2019.2019'!R203:S203)</f>
        <v>0</v>
      </c>
      <c r="D218" s="88">
        <f t="shared" si="54"/>
        <v>0</v>
      </c>
      <c r="E218" s="88">
        <f t="shared" si="56"/>
        <v>0</v>
      </c>
      <c r="F218" s="89" t="e">
        <f t="shared" si="58"/>
        <v>#N/A</v>
      </c>
      <c r="G218" s="90"/>
      <c r="H218" s="86"/>
      <c r="I218" s="87">
        <v>216</v>
      </c>
      <c r="J218" s="93">
        <f t="shared" si="61"/>
        <v>44226</v>
      </c>
      <c r="K218" s="71">
        <f>IFERROR(VLOOKUP(J218,'input from AMS loads'!$A$1:$E$999,5,FALSE),0)</f>
        <v>0</v>
      </c>
      <c r="L218" s="88">
        <f t="shared" si="55"/>
        <v>0</v>
      </c>
      <c r="M218" s="88">
        <f t="shared" si="57"/>
        <v>0</v>
      </c>
      <c r="N218" s="89" t="e">
        <f t="shared" si="59"/>
        <v>#N/A</v>
      </c>
      <c r="O218" s="90"/>
    </row>
    <row r="219" spans="1:15" ht="15" thickBot="1" x14ac:dyDescent="0.35">
      <c r="A219" s="91">
        <v>217</v>
      </c>
      <c r="B219" s="92">
        <f t="shared" si="60"/>
        <v>44227</v>
      </c>
      <c r="C219" s="94">
        <f>SUM('loading plan 2019.2019'!U203:V203)</f>
        <v>0</v>
      </c>
      <c r="D219" s="95">
        <f t="shared" si="54"/>
        <v>0</v>
      </c>
      <c r="E219" s="95">
        <f t="shared" si="56"/>
        <v>0</v>
      </c>
      <c r="F219" s="96" t="e">
        <f t="shared" si="58"/>
        <v>#N/A</v>
      </c>
      <c r="G219" s="97">
        <f>SUM(C213:C219)</f>
        <v>0</v>
      </c>
      <c r="H219" s="86"/>
      <c r="I219" s="87">
        <v>217</v>
      </c>
      <c r="J219" s="93">
        <f t="shared" si="61"/>
        <v>44227</v>
      </c>
      <c r="K219" s="98">
        <f>IFERROR(VLOOKUP(J219,'input from AMS loads'!$A$1:$E$999,5,FALSE),0)</f>
        <v>0</v>
      </c>
      <c r="L219" s="99">
        <f t="shared" si="55"/>
        <v>0</v>
      </c>
      <c r="M219" s="99">
        <f t="shared" si="57"/>
        <v>0</v>
      </c>
      <c r="N219" s="100" t="e">
        <f t="shared" si="59"/>
        <v>#N/A</v>
      </c>
      <c r="O219" s="101">
        <f>SUM(K213:K219)</f>
        <v>0</v>
      </c>
    </row>
    <row r="220" spans="1:15" x14ac:dyDescent="0.3">
      <c r="A220" s="91">
        <v>218</v>
      </c>
      <c r="B220" s="92">
        <f t="shared" si="60"/>
        <v>44228</v>
      </c>
      <c r="C220" s="71">
        <f>SUM('loading plan 2019.2019'!C209:D209)</f>
        <v>0</v>
      </c>
      <c r="D220" s="88">
        <f t="shared" si="54"/>
        <v>0</v>
      </c>
      <c r="E220" s="88">
        <f t="shared" si="56"/>
        <v>0</v>
      </c>
      <c r="F220" s="89" t="e">
        <f t="shared" si="58"/>
        <v>#N/A</v>
      </c>
      <c r="G220" s="90"/>
      <c r="H220" s="86"/>
      <c r="I220" s="87">
        <v>218</v>
      </c>
      <c r="J220" s="93">
        <f t="shared" si="61"/>
        <v>44228</v>
      </c>
      <c r="K220" s="71">
        <f>IFERROR(VLOOKUP(J220,'input from AMS loads'!$A$1:$E$999,5,FALSE),0)</f>
        <v>0</v>
      </c>
      <c r="L220" s="88">
        <f t="shared" si="55"/>
        <v>0</v>
      </c>
      <c r="M220" s="88">
        <f t="shared" si="57"/>
        <v>0</v>
      </c>
      <c r="N220" s="89" t="e">
        <f t="shared" si="59"/>
        <v>#N/A</v>
      </c>
      <c r="O220" s="90"/>
    </row>
    <row r="221" spans="1:15" x14ac:dyDescent="0.3">
      <c r="A221" s="91">
        <v>219</v>
      </c>
      <c r="B221" s="92">
        <f t="shared" si="60"/>
        <v>44229</v>
      </c>
      <c r="C221" s="71">
        <f>SUM('loading plan 2019.2019'!F209:G209)</f>
        <v>0</v>
      </c>
      <c r="D221" s="88">
        <f t="shared" si="54"/>
        <v>0</v>
      </c>
      <c r="E221" s="88">
        <f t="shared" si="56"/>
        <v>0</v>
      </c>
      <c r="F221" s="89" t="e">
        <f t="shared" si="58"/>
        <v>#N/A</v>
      </c>
      <c r="G221" s="90"/>
      <c r="H221" s="86"/>
      <c r="I221" s="87">
        <v>219</v>
      </c>
      <c r="J221" s="93">
        <f t="shared" si="61"/>
        <v>44229</v>
      </c>
      <c r="K221" s="71">
        <f>IFERROR(VLOOKUP(J221,'input from AMS loads'!$A$1:$E$999,5,FALSE),0)</f>
        <v>0</v>
      </c>
      <c r="L221" s="88">
        <f t="shared" si="55"/>
        <v>0</v>
      </c>
      <c r="M221" s="88">
        <f t="shared" si="57"/>
        <v>0</v>
      </c>
      <c r="N221" s="89" t="e">
        <f t="shared" si="59"/>
        <v>#N/A</v>
      </c>
      <c r="O221" s="90"/>
    </row>
    <row r="222" spans="1:15" x14ac:dyDescent="0.3">
      <c r="A222" s="91">
        <v>220</v>
      </c>
      <c r="B222" s="92">
        <f t="shared" si="60"/>
        <v>44230</v>
      </c>
      <c r="C222" s="71">
        <f>SUM('loading plan 2019.2019'!I209:J209)</f>
        <v>0</v>
      </c>
      <c r="D222" s="88">
        <f t="shared" si="54"/>
        <v>0</v>
      </c>
      <c r="E222" s="88">
        <f t="shared" si="56"/>
        <v>0</v>
      </c>
      <c r="F222" s="89" t="e">
        <f t="shared" si="58"/>
        <v>#N/A</v>
      </c>
      <c r="G222" s="90"/>
      <c r="H222" s="86"/>
      <c r="I222" s="87">
        <v>220</v>
      </c>
      <c r="J222" s="93">
        <f t="shared" si="61"/>
        <v>44230</v>
      </c>
      <c r="K222" s="71">
        <f>IFERROR(VLOOKUP(J222,'input from AMS loads'!$A$1:$E$999,5,FALSE),0)</f>
        <v>0</v>
      </c>
      <c r="L222" s="88">
        <f t="shared" si="55"/>
        <v>0</v>
      </c>
      <c r="M222" s="88">
        <f t="shared" si="57"/>
        <v>0</v>
      </c>
      <c r="N222" s="89" t="e">
        <f t="shared" si="59"/>
        <v>#N/A</v>
      </c>
      <c r="O222" s="90"/>
    </row>
    <row r="223" spans="1:15" x14ac:dyDescent="0.3">
      <c r="A223" s="91">
        <v>221</v>
      </c>
      <c r="B223" s="92">
        <f t="shared" si="60"/>
        <v>44231</v>
      </c>
      <c r="C223" s="71">
        <f>SUM('loading plan 2019.2019'!L209:M209)</f>
        <v>0</v>
      </c>
      <c r="D223" s="88">
        <f t="shared" si="54"/>
        <v>0</v>
      </c>
      <c r="E223" s="88">
        <f t="shared" si="56"/>
        <v>0</v>
      </c>
      <c r="F223" s="89" t="e">
        <f t="shared" si="58"/>
        <v>#N/A</v>
      </c>
      <c r="G223" s="90"/>
      <c r="H223" s="86"/>
      <c r="I223" s="87">
        <v>221</v>
      </c>
      <c r="J223" s="93">
        <f t="shared" si="61"/>
        <v>44231</v>
      </c>
      <c r="K223" s="71">
        <f>IFERROR(VLOOKUP(J223,'input from AMS loads'!$A$1:$E$999,5,FALSE),0)</f>
        <v>0</v>
      </c>
      <c r="L223" s="88">
        <f t="shared" si="55"/>
        <v>0</v>
      </c>
      <c r="M223" s="88">
        <f t="shared" si="57"/>
        <v>0</v>
      </c>
      <c r="N223" s="89" t="e">
        <f t="shared" si="59"/>
        <v>#N/A</v>
      </c>
      <c r="O223" s="90"/>
    </row>
    <row r="224" spans="1:15" x14ac:dyDescent="0.3">
      <c r="A224" s="91">
        <v>222</v>
      </c>
      <c r="B224" s="92">
        <f t="shared" si="60"/>
        <v>44232</v>
      </c>
      <c r="C224" s="71">
        <f>SUM('loading plan 2019.2019'!O209:P209)</f>
        <v>0</v>
      </c>
      <c r="D224" s="88">
        <f t="shared" si="54"/>
        <v>0</v>
      </c>
      <c r="E224" s="88">
        <f t="shared" si="56"/>
        <v>0</v>
      </c>
      <c r="F224" s="89" t="e">
        <f t="shared" si="58"/>
        <v>#N/A</v>
      </c>
      <c r="G224" s="90"/>
      <c r="H224" s="86"/>
      <c r="I224" s="87">
        <v>222</v>
      </c>
      <c r="J224" s="93">
        <f t="shared" si="61"/>
        <v>44232</v>
      </c>
      <c r="K224" s="71">
        <f>IFERROR(VLOOKUP(J224,'input from AMS loads'!$A$1:$E$999,5,FALSE),0)</f>
        <v>0</v>
      </c>
      <c r="L224" s="88">
        <f t="shared" si="55"/>
        <v>0</v>
      </c>
      <c r="M224" s="88">
        <f t="shared" si="57"/>
        <v>0</v>
      </c>
      <c r="N224" s="89" t="e">
        <f t="shared" si="59"/>
        <v>#N/A</v>
      </c>
      <c r="O224" s="90"/>
    </row>
    <row r="225" spans="1:15" x14ac:dyDescent="0.3">
      <c r="A225" s="91">
        <v>223</v>
      </c>
      <c r="B225" s="92">
        <f t="shared" si="60"/>
        <v>44233</v>
      </c>
      <c r="C225" s="71">
        <f>SUM('loading plan 2019.2019'!R209:S209)</f>
        <v>0</v>
      </c>
      <c r="D225" s="88">
        <f t="shared" si="54"/>
        <v>0</v>
      </c>
      <c r="E225" s="88">
        <f t="shared" si="56"/>
        <v>0</v>
      </c>
      <c r="F225" s="89" t="e">
        <f t="shared" si="58"/>
        <v>#N/A</v>
      </c>
      <c r="G225" s="90"/>
      <c r="H225" s="86"/>
      <c r="I225" s="87">
        <v>223</v>
      </c>
      <c r="J225" s="93">
        <f t="shared" si="61"/>
        <v>44233</v>
      </c>
      <c r="K225" s="71">
        <f>IFERROR(VLOOKUP(J225,'input from AMS loads'!$A$1:$E$999,5,FALSE),0)</f>
        <v>0</v>
      </c>
      <c r="L225" s="88">
        <f t="shared" si="55"/>
        <v>0</v>
      </c>
      <c r="M225" s="88">
        <f t="shared" si="57"/>
        <v>0</v>
      </c>
      <c r="N225" s="89" t="e">
        <f t="shared" si="59"/>
        <v>#N/A</v>
      </c>
      <c r="O225" s="90"/>
    </row>
    <row r="226" spans="1:15" ht="15" thickBot="1" x14ac:dyDescent="0.35">
      <c r="A226" s="91">
        <v>224</v>
      </c>
      <c r="B226" s="92">
        <f t="shared" si="60"/>
        <v>44234</v>
      </c>
      <c r="C226" s="94">
        <f>SUM('loading plan 2019.2019'!U209:V209)</f>
        <v>0</v>
      </c>
      <c r="D226" s="95">
        <f t="shared" si="54"/>
        <v>0</v>
      </c>
      <c r="E226" s="95">
        <f t="shared" si="56"/>
        <v>0</v>
      </c>
      <c r="F226" s="96" t="e">
        <f t="shared" si="58"/>
        <v>#N/A</v>
      </c>
      <c r="G226" s="97">
        <f>SUM(C220:C226)</f>
        <v>0</v>
      </c>
      <c r="H226" s="86"/>
      <c r="I226" s="87">
        <v>224</v>
      </c>
      <c r="J226" s="93">
        <f t="shared" si="61"/>
        <v>44234</v>
      </c>
      <c r="K226" s="98">
        <f>IFERROR(VLOOKUP(J226,'input from AMS loads'!$A$1:$E$999,5,FALSE),0)</f>
        <v>0</v>
      </c>
      <c r="L226" s="99">
        <f t="shared" si="55"/>
        <v>0</v>
      </c>
      <c r="M226" s="99">
        <f t="shared" si="57"/>
        <v>0</v>
      </c>
      <c r="N226" s="100" t="e">
        <f t="shared" si="59"/>
        <v>#N/A</v>
      </c>
      <c r="O226" s="101">
        <f>SUM(K220:K226)</f>
        <v>0</v>
      </c>
    </row>
    <row r="227" spans="1:15" x14ac:dyDescent="0.3">
      <c r="A227" s="91">
        <v>225</v>
      </c>
      <c r="B227" s="92">
        <f t="shared" si="60"/>
        <v>44235</v>
      </c>
      <c r="C227" s="71">
        <f>SUM('loading plan 2019.2019'!C215:D215)</f>
        <v>0</v>
      </c>
      <c r="D227" s="88">
        <f t="shared" si="54"/>
        <v>0</v>
      </c>
      <c r="E227" s="88">
        <f t="shared" si="56"/>
        <v>0</v>
      </c>
      <c r="F227" s="89" t="e">
        <f t="shared" si="58"/>
        <v>#N/A</v>
      </c>
      <c r="G227" s="90"/>
      <c r="H227" s="86"/>
      <c r="I227" s="87">
        <v>225</v>
      </c>
      <c r="J227" s="93">
        <f t="shared" si="61"/>
        <v>44235</v>
      </c>
      <c r="K227" s="71">
        <f>IFERROR(VLOOKUP(J227,'input from AMS loads'!$A$1:$E$999,5,FALSE),0)</f>
        <v>0</v>
      </c>
      <c r="L227" s="88">
        <f t="shared" si="55"/>
        <v>0</v>
      </c>
      <c r="M227" s="88">
        <f t="shared" si="57"/>
        <v>0</v>
      </c>
      <c r="N227" s="89" t="e">
        <f t="shared" si="59"/>
        <v>#N/A</v>
      </c>
      <c r="O227" s="90"/>
    </row>
    <row r="228" spans="1:15" x14ac:dyDescent="0.3">
      <c r="A228" s="91">
        <v>226</v>
      </c>
      <c r="B228" s="92">
        <f t="shared" si="60"/>
        <v>44236</v>
      </c>
      <c r="C228" s="71">
        <f>SUM('loading plan 2019.2019'!F215:G215)</f>
        <v>0</v>
      </c>
      <c r="D228" s="88">
        <f t="shared" si="54"/>
        <v>0</v>
      </c>
      <c r="E228" s="88">
        <f t="shared" si="56"/>
        <v>0</v>
      </c>
      <c r="F228" s="89" t="e">
        <f t="shared" si="58"/>
        <v>#N/A</v>
      </c>
      <c r="G228" s="90"/>
      <c r="H228" s="86"/>
      <c r="I228" s="87">
        <v>226</v>
      </c>
      <c r="J228" s="93">
        <f t="shared" si="61"/>
        <v>44236</v>
      </c>
      <c r="K228" s="71">
        <f>IFERROR(VLOOKUP(J228,'input from AMS loads'!$A$1:$E$999,5,FALSE),0)</f>
        <v>0</v>
      </c>
      <c r="L228" s="88">
        <f t="shared" si="55"/>
        <v>0</v>
      </c>
      <c r="M228" s="88">
        <f t="shared" si="57"/>
        <v>0</v>
      </c>
      <c r="N228" s="89" t="e">
        <f t="shared" si="59"/>
        <v>#N/A</v>
      </c>
      <c r="O228" s="90"/>
    </row>
    <row r="229" spans="1:15" x14ac:dyDescent="0.3">
      <c r="A229" s="91">
        <v>227</v>
      </c>
      <c r="B229" s="92">
        <f t="shared" si="60"/>
        <v>44237</v>
      </c>
      <c r="C229" s="71">
        <f>SUM('loading plan 2019.2019'!I215:J215)</f>
        <v>0</v>
      </c>
      <c r="D229" s="88">
        <f t="shared" si="54"/>
        <v>0</v>
      </c>
      <c r="E229" s="88">
        <f t="shared" si="56"/>
        <v>0</v>
      </c>
      <c r="F229" s="89" t="e">
        <f t="shared" si="58"/>
        <v>#N/A</v>
      </c>
      <c r="G229" s="90"/>
      <c r="H229" s="86"/>
      <c r="I229" s="87">
        <v>227</v>
      </c>
      <c r="J229" s="93">
        <f t="shared" si="61"/>
        <v>44237</v>
      </c>
      <c r="K229" s="71">
        <f>IFERROR(VLOOKUP(J229,'input from AMS loads'!$A$1:$E$999,5,FALSE),0)</f>
        <v>0</v>
      </c>
      <c r="L229" s="88">
        <f t="shared" si="55"/>
        <v>0</v>
      </c>
      <c r="M229" s="88">
        <f t="shared" si="57"/>
        <v>0</v>
      </c>
      <c r="N229" s="89" t="e">
        <f t="shared" si="59"/>
        <v>#N/A</v>
      </c>
      <c r="O229" s="90"/>
    </row>
    <row r="230" spans="1:15" x14ac:dyDescent="0.3">
      <c r="A230" s="91">
        <v>228</v>
      </c>
      <c r="B230" s="92">
        <f t="shared" si="60"/>
        <v>44238</v>
      </c>
      <c r="C230" s="71">
        <f>SUM('loading plan 2019.2019'!L215:M215)</f>
        <v>0</v>
      </c>
      <c r="D230" s="88">
        <f t="shared" si="54"/>
        <v>0</v>
      </c>
      <c r="E230" s="88">
        <f t="shared" si="56"/>
        <v>0</v>
      </c>
      <c r="F230" s="89" t="e">
        <f t="shared" si="58"/>
        <v>#N/A</v>
      </c>
      <c r="G230" s="90"/>
      <c r="H230" s="86"/>
      <c r="I230" s="87">
        <v>228</v>
      </c>
      <c r="J230" s="93">
        <f t="shared" si="61"/>
        <v>44238</v>
      </c>
      <c r="K230" s="71">
        <f>IFERROR(VLOOKUP(J230,'input from AMS loads'!$A$1:$E$999,5,FALSE),0)</f>
        <v>0</v>
      </c>
      <c r="L230" s="88">
        <f t="shared" si="55"/>
        <v>0</v>
      </c>
      <c r="M230" s="88">
        <f t="shared" si="57"/>
        <v>0</v>
      </c>
      <c r="N230" s="89" t="e">
        <f t="shared" si="59"/>
        <v>#N/A</v>
      </c>
      <c r="O230" s="90"/>
    </row>
    <row r="231" spans="1:15" x14ac:dyDescent="0.3">
      <c r="A231" s="91">
        <v>229</v>
      </c>
      <c r="B231" s="92">
        <f t="shared" si="60"/>
        <v>44239</v>
      </c>
      <c r="C231" s="71">
        <f>SUM('loading plan 2019.2019'!O215:P215)</f>
        <v>0</v>
      </c>
      <c r="D231" s="88">
        <f t="shared" si="54"/>
        <v>0</v>
      </c>
      <c r="E231" s="88">
        <f t="shared" si="56"/>
        <v>0</v>
      </c>
      <c r="F231" s="89" t="e">
        <f t="shared" si="58"/>
        <v>#N/A</v>
      </c>
      <c r="G231" s="90"/>
      <c r="H231" s="86"/>
      <c r="I231" s="87">
        <v>229</v>
      </c>
      <c r="J231" s="93">
        <f t="shared" si="61"/>
        <v>44239</v>
      </c>
      <c r="K231" s="71">
        <f>IFERROR(VLOOKUP(J231,'input from AMS loads'!$A$1:$E$999,5,FALSE),0)</f>
        <v>0</v>
      </c>
      <c r="L231" s="88">
        <f t="shared" si="55"/>
        <v>0</v>
      </c>
      <c r="M231" s="88">
        <f t="shared" si="57"/>
        <v>0</v>
      </c>
      <c r="N231" s="89" t="e">
        <f t="shared" si="59"/>
        <v>#N/A</v>
      </c>
      <c r="O231" s="90"/>
    </row>
    <row r="232" spans="1:15" x14ac:dyDescent="0.3">
      <c r="A232" s="91">
        <v>230</v>
      </c>
      <c r="B232" s="92">
        <f t="shared" si="60"/>
        <v>44240</v>
      </c>
      <c r="C232" s="71">
        <f>SUM('loading plan 2019.2019'!R215:S215)</f>
        <v>0</v>
      </c>
      <c r="D232" s="88">
        <f t="shared" si="54"/>
        <v>0</v>
      </c>
      <c r="E232" s="88">
        <f t="shared" si="56"/>
        <v>0</v>
      </c>
      <c r="F232" s="89" t="e">
        <f t="shared" si="58"/>
        <v>#N/A</v>
      </c>
      <c r="G232" s="90"/>
      <c r="H232" s="86"/>
      <c r="I232" s="87">
        <v>230</v>
      </c>
      <c r="J232" s="93">
        <f t="shared" si="61"/>
        <v>44240</v>
      </c>
      <c r="K232" s="71">
        <f>IFERROR(VLOOKUP(J232,'input from AMS loads'!$A$1:$E$999,5,FALSE),0)</f>
        <v>0</v>
      </c>
      <c r="L232" s="88">
        <f t="shared" si="55"/>
        <v>0</v>
      </c>
      <c r="M232" s="88">
        <f t="shared" si="57"/>
        <v>0</v>
      </c>
      <c r="N232" s="89" t="e">
        <f t="shared" si="59"/>
        <v>#N/A</v>
      </c>
      <c r="O232" s="90"/>
    </row>
    <row r="233" spans="1:15" ht="15" thickBot="1" x14ac:dyDescent="0.35">
      <c r="A233" s="91">
        <v>231</v>
      </c>
      <c r="B233" s="92">
        <f t="shared" si="60"/>
        <v>44241</v>
      </c>
      <c r="C233" s="94">
        <f>SUM('loading plan 2019.2019'!U215:V215)</f>
        <v>0</v>
      </c>
      <c r="D233" s="95">
        <f t="shared" si="54"/>
        <v>0</v>
      </c>
      <c r="E233" s="95">
        <f t="shared" si="56"/>
        <v>0</v>
      </c>
      <c r="F233" s="96" t="e">
        <f t="shared" si="58"/>
        <v>#N/A</v>
      </c>
      <c r="G233" s="97">
        <f>SUM(C227:C233)</f>
        <v>0</v>
      </c>
      <c r="H233" s="86"/>
      <c r="I233" s="87">
        <v>231</v>
      </c>
      <c r="J233" s="93">
        <f t="shared" si="61"/>
        <v>44241</v>
      </c>
      <c r="K233" s="98">
        <f>IFERROR(VLOOKUP(J233,'input from AMS loads'!$A$1:$E$999,5,FALSE),0)</f>
        <v>0</v>
      </c>
      <c r="L233" s="99">
        <f t="shared" si="55"/>
        <v>0</v>
      </c>
      <c r="M233" s="99">
        <f t="shared" si="57"/>
        <v>0</v>
      </c>
      <c r="N233" s="100" t="e">
        <f t="shared" si="59"/>
        <v>#N/A</v>
      </c>
      <c r="O233" s="101">
        <f>SUM(K227:K233)</f>
        <v>0</v>
      </c>
    </row>
    <row r="234" spans="1:15" x14ac:dyDescent="0.3">
      <c r="A234" s="91">
        <v>232</v>
      </c>
      <c r="B234" s="92">
        <f t="shared" si="60"/>
        <v>44242</v>
      </c>
      <c r="C234" s="71">
        <f>SUM('loading plan 2019.2019'!C221:D221)</f>
        <v>0</v>
      </c>
      <c r="D234" s="88">
        <f t="shared" si="54"/>
        <v>0</v>
      </c>
      <c r="E234" s="88">
        <f t="shared" si="56"/>
        <v>0</v>
      </c>
      <c r="F234" s="89" t="e">
        <f t="shared" si="58"/>
        <v>#N/A</v>
      </c>
      <c r="G234" s="90"/>
      <c r="H234" s="86"/>
      <c r="I234" s="87">
        <v>232</v>
      </c>
      <c r="J234" s="93">
        <f t="shared" si="61"/>
        <v>44242</v>
      </c>
      <c r="K234" s="71">
        <f>IFERROR(VLOOKUP(J234,'input from AMS loads'!$A$1:$E$999,5,FALSE),0)</f>
        <v>0</v>
      </c>
      <c r="L234" s="88">
        <f t="shared" si="55"/>
        <v>0</v>
      </c>
      <c r="M234" s="88">
        <f t="shared" si="57"/>
        <v>0</v>
      </c>
      <c r="N234" s="89" t="e">
        <f t="shared" si="59"/>
        <v>#N/A</v>
      </c>
      <c r="O234" s="90"/>
    </row>
    <row r="235" spans="1:15" x14ac:dyDescent="0.3">
      <c r="A235" s="91">
        <v>233</v>
      </c>
      <c r="B235" s="92">
        <f t="shared" si="60"/>
        <v>44243</v>
      </c>
      <c r="C235" s="71">
        <f>SUM('loading plan 2019.2019'!F221:G221)</f>
        <v>0</v>
      </c>
      <c r="D235" s="88">
        <f t="shared" si="54"/>
        <v>0</v>
      </c>
      <c r="E235" s="88">
        <f t="shared" si="56"/>
        <v>0</v>
      </c>
      <c r="F235" s="89" t="e">
        <f t="shared" si="58"/>
        <v>#N/A</v>
      </c>
      <c r="G235" s="90"/>
      <c r="H235" s="86"/>
      <c r="I235" s="87">
        <v>233</v>
      </c>
      <c r="J235" s="93">
        <f t="shared" si="61"/>
        <v>44243</v>
      </c>
      <c r="K235" s="71">
        <f>IFERROR(VLOOKUP(J235,'input from AMS loads'!$A$1:$E$999,5,FALSE),0)</f>
        <v>0</v>
      </c>
      <c r="L235" s="88">
        <f t="shared" si="55"/>
        <v>0</v>
      </c>
      <c r="M235" s="88">
        <f t="shared" si="57"/>
        <v>0</v>
      </c>
      <c r="N235" s="89" t="e">
        <f t="shared" si="59"/>
        <v>#N/A</v>
      </c>
      <c r="O235" s="90"/>
    </row>
    <row r="236" spans="1:15" x14ac:dyDescent="0.3">
      <c r="A236" s="91">
        <v>234</v>
      </c>
      <c r="B236" s="92">
        <f t="shared" si="60"/>
        <v>44244</v>
      </c>
      <c r="C236" s="71">
        <f>SUM('loading plan 2019.2019'!I221:J221)</f>
        <v>0</v>
      </c>
      <c r="D236" s="88">
        <f t="shared" si="54"/>
        <v>0</v>
      </c>
      <c r="E236" s="88">
        <f t="shared" si="56"/>
        <v>0</v>
      </c>
      <c r="F236" s="89" t="e">
        <f t="shared" si="58"/>
        <v>#N/A</v>
      </c>
      <c r="G236" s="90"/>
      <c r="H236" s="86"/>
      <c r="I236" s="87">
        <v>234</v>
      </c>
      <c r="J236" s="93">
        <f t="shared" si="61"/>
        <v>44244</v>
      </c>
      <c r="K236" s="71">
        <f>IFERROR(VLOOKUP(J236,'input from AMS loads'!$A$1:$E$999,5,FALSE),0)</f>
        <v>0</v>
      </c>
      <c r="L236" s="88">
        <f t="shared" si="55"/>
        <v>0</v>
      </c>
      <c r="M236" s="88">
        <f t="shared" si="57"/>
        <v>0</v>
      </c>
      <c r="N236" s="89" t="e">
        <f t="shared" si="59"/>
        <v>#N/A</v>
      </c>
      <c r="O236" s="90"/>
    </row>
    <row r="237" spans="1:15" x14ac:dyDescent="0.3">
      <c r="A237" s="91">
        <v>235</v>
      </c>
      <c r="B237" s="92">
        <f t="shared" si="60"/>
        <v>44245</v>
      </c>
      <c r="C237" s="71">
        <f>SUM('loading plan 2019.2019'!L221:M221)</f>
        <v>0</v>
      </c>
      <c r="D237" s="88">
        <f t="shared" si="54"/>
        <v>0</v>
      </c>
      <c r="E237" s="88">
        <f t="shared" si="56"/>
        <v>0</v>
      </c>
      <c r="F237" s="89" t="e">
        <f t="shared" si="58"/>
        <v>#N/A</v>
      </c>
      <c r="G237" s="90"/>
      <c r="H237" s="86"/>
      <c r="I237" s="87">
        <v>235</v>
      </c>
      <c r="J237" s="93">
        <f t="shared" si="61"/>
        <v>44245</v>
      </c>
      <c r="K237" s="71">
        <f>IFERROR(VLOOKUP(J237,'input from AMS loads'!$A$1:$E$999,5,FALSE),0)</f>
        <v>0</v>
      </c>
      <c r="L237" s="88">
        <f t="shared" si="55"/>
        <v>0</v>
      </c>
      <c r="M237" s="88">
        <f t="shared" si="57"/>
        <v>0</v>
      </c>
      <c r="N237" s="89" t="e">
        <f t="shared" si="59"/>
        <v>#N/A</v>
      </c>
      <c r="O237" s="90"/>
    </row>
    <row r="238" spans="1:15" x14ac:dyDescent="0.3">
      <c r="A238" s="91">
        <v>236</v>
      </c>
      <c r="B238" s="92">
        <f t="shared" si="60"/>
        <v>44246</v>
      </c>
      <c r="C238" s="71">
        <f>SUM('loading plan 2019.2019'!O221:P221)</f>
        <v>0</v>
      </c>
      <c r="D238" s="88">
        <f t="shared" si="54"/>
        <v>0</v>
      </c>
      <c r="E238" s="88">
        <f t="shared" si="56"/>
        <v>0</v>
      </c>
      <c r="F238" s="89" t="e">
        <f t="shared" si="58"/>
        <v>#N/A</v>
      </c>
      <c r="G238" s="90"/>
      <c r="H238" s="86"/>
      <c r="I238" s="87">
        <v>236</v>
      </c>
      <c r="J238" s="93">
        <f t="shared" si="61"/>
        <v>44246</v>
      </c>
      <c r="K238" s="71">
        <f>IFERROR(VLOOKUP(J238,'input from AMS loads'!$A$1:$E$999,5,FALSE),0)</f>
        <v>0</v>
      </c>
      <c r="L238" s="88">
        <f t="shared" si="55"/>
        <v>0</v>
      </c>
      <c r="M238" s="88">
        <f t="shared" si="57"/>
        <v>0</v>
      </c>
      <c r="N238" s="89" t="e">
        <f t="shared" si="59"/>
        <v>#N/A</v>
      </c>
      <c r="O238" s="90"/>
    </row>
    <row r="239" spans="1:15" x14ac:dyDescent="0.3">
      <c r="A239" s="91">
        <v>237</v>
      </c>
      <c r="B239" s="92">
        <f t="shared" si="60"/>
        <v>44247</v>
      </c>
      <c r="C239" s="71">
        <f>SUM('loading plan 2019.2019'!R221:S221)</f>
        <v>0</v>
      </c>
      <c r="D239" s="88">
        <f t="shared" si="54"/>
        <v>0</v>
      </c>
      <c r="E239" s="88">
        <f t="shared" si="56"/>
        <v>0</v>
      </c>
      <c r="F239" s="89" t="e">
        <f t="shared" si="58"/>
        <v>#N/A</v>
      </c>
      <c r="G239" s="90"/>
      <c r="H239" s="86"/>
      <c r="I239" s="87">
        <v>237</v>
      </c>
      <c r="J239" s="93">
        <f t="shared" si="61"/>
        <v>44247</v>
      </c>
      <c r="K239" s="71">
        <f>IFERROR(VLOOKUP(J239,'input from AMS loads'!$A$1:$E$999,5,FALSE),0)</f>
        <v>0</v>
      </c>
      <c r="L239" s="88">
        <f t="shared" si="55"/>
        <v>0</v>
      </c>
      <c r="M239" s="88">
        <f t="shared" si="57"/>
        <v>0</v>
      </c>
      <c r="N239" s="89" t="e">
        <f t="shared" si="59"/>
        <v>#N/A</v>
      </c>
      <c r="O239" s="90"/>
    </row>
    <row r="240" spans="1:15" ht="15" thickBot="1" x14ac:dyDescent="0.35">
      <c r="A240" s="91">
        <v>238</v>
      </c>
      <c r="B240" s="92">
        <f t="shared" si="60"/>
        <v>44248</v>
      </c>
      <c r="C240" s="94">
        <f>SUM('loading plan 2019.2019'!U221:V221)</f>
        <v>0</v>
      </c>
      <c r="D240" s="95">
        <f t="shared" si="54"/>
        <v>0</v>
      </c>
      <c r="E240" s="95">
        <f t="shared" si="56"/>
        <v>0</v>
      </c>
      <c r="F240" s="96" t="e">
        <f t="shared" si="58"/>
        <v>#N/A</v>
      </c>
      <c r="G240" s="97">
        <f>SUM(C234:C240)</f>
        <v>0</v>
      </c>
      <c r="H240" s="86"/>
      <c r="I240" s="87">
        <v>238</v>
      </c>
      <c r="J240" s="93">
        <f t="shared" si="61"/>
        <v>44248</v>
      </c>
      <c r="K240" s="98">
        <f>IFERROR(VLOOKUP(J240,'input from AMS loads'!$A$1:$E$999,5,FALSE),0)</f>
        <v>0</v>
      </c>
      <c r="L240" s="99">
        <f t="shared" si="55"/>
        <v>0</v>
      </c>
      <c r="M240" s="99">
        <f t="shared" si="57"/>
        <v>0</v>
      </c>
      <c r="N240" s="100" t="e">
        <f t="shared" si="59"/>
        <v>#N/A</v>
      </c>
      <c r="O240" s="101">
        <f>SUM(K234:K240)</f>
        <v>0</v>
      </c>
    </row>
    <row r="241" spans="1:15" x14ac:dyDescent="0.3">
      <c r="A241" s="91">
        <v>239</v>
      </c>
      <c r="B241" s="92">
        <f t="shared" si="60"/>
        <v>44249</v>
      </c>
      <c r="C241" s="71">
        <f>SUM('loading plan 2019.2019'!C227:D227)</f>
        <v>0</v>
      </c>
      <c r="D241" s="88">
        <f t="shared" si="54"/>
        <v>0</v>
      </c>
      <c r="E241" s="88">
        <f t="shared" si="56"/>
        <v>0</v>
      </c>
      <c r="F241" s="89" t="e">
        <f t="shared" si="58"/>
        <v>#N/A</v>
      </c>
      <c r="G241" s="90"/>
      <c r="H241" s="86"/>
      <c r="I241" s="87">
        <v>239</v>
      </c>
      <c r="J241" s="93">
        <f t="shared" si="61"/>
        <v>44249</v>
      </c>
      <c r="K241" s="71">
        <f>IFERROR(VLOOKUP(J241,'input from AMS loads'!$A$1:$E$999,5,FALSE),0)</f>
        <v>0</v>
      </c>
      <c r="L241" s="88">
        <f t="shared" si="55"/>
        <v>0</v>
      </c>
      <c r="M241" s="88">
        <f t="shared" si="57"/>
        <v>0</v>
      </c>
      <c r="N241" s="89" t="e">
        <f t="shared" si="59"/>
        <v>#N/A</v>
      </c>
      <c r="O241" s="90"/>
    </row>
    <row r="242" spans="1:15" x14ac:dyDescent="0.3">
      <c r="A242" s="91">
        <v>240</v>
      </c>
      <c r="B242" s="92">
        <f t="shared" si="60"/>
        <v>44250</v>
      </c>
      <c r="C242" s="71">
        <f>SUM('loading plan 2019.2019'!F227:G227)</f>
        <v>0</v>
      </c>
      <c r="D242" s="88">
        <f t="shared" si="54"/>
        <v>0</v>
      </c>
      <c r="E242" s="88">
        <f t="shared" si="56"/>
        <v>0</v>
      </c>
      <c r="F242" s="89" t="e">
        <f t="shared" si="58"/>
        <v>#N/A</v>
      </c>
      <c r="G242" s="90"/>
      <c r="H242" s="86"/>
      <c r="I242" s="87">
        <v>240</v>
      </c>
      <c r="J242" s="93">
        <f t="shared" si="61"/>
        <v>44250</v>
      </c>
      <c r="K242" s="71">
        <f>IFERROR(VLOOKUP(J242,'input from AMS loads'!$A$1:$E$999,5,FALSE),0)</f>
        <v>0</v>
      </c>
      <c r="L242" s="88">
        <f t="shared" si="55"/>
        <v>0</v>
      </c>
      <c r="M242" s="88">
        <f t="shared" si="57"/>
        <v>0</v>
      </c>
      <c r="N242" s="89" t="e">
        <f t="shared" si="59"/>
        <v>#N/A</v>
      </c>
      <c r="O242" s="90"/>
    </row>
    <row r="243" spans="1:15" x14ac:dyDescent="0.3">
      <c r="A243" s="91">
        <v>241</v>
      </c>
      <c r="B243" s="92">
        <f t="shared" si="60"/>
        <v>44251</v>
      </c>
      <c r="C243" s="71">
        <f>SUM('loading plan 2019.2019'!I227:J227)</f>
        <v>0</v>
      </c>
      <c r="D243" s="88">
        <f t="shared" si="54"/>
        <v>0</v>
      </c>
      <c r="E243" s="88">
        <f t="shared" si="56"/>
        <v>0</v>
      </c>
      <c r="F243" s="89" t="e">
        <f t="shared" si="58"/>
        <v>#N/A</v>
      </c>
      <c r="G243" s="90"/>
      <c r="H243" s="86"/>
      <c r="I243" s="87">
        <v>241</v>
      </c>
      <c r="J243" s="93">
        <f t="shared" si="61"/>
        <v>44251</v>
      </c>
      <c r="K243" s="71">
        <f>IFERROR(VLOOKUP(J243,'input from AMS loads'!$A$1:$E$999,5,FALSE),0)</f>
        <v>0</v>
      </c>
      <c r="L243" s="88">
        <f t="shared" si="55"/>
        <v>0</v>
      </c>
      <c r="M243" s="88">
        <f t="shared" si="57"/>
        <v>0</v>
      </c>
      <c r="N243" s="89" t="e">
        <f t="shared" si="59"/>
        <v>#N/A</v>
      </c>
      <c r="O243" s="90"/>
    </row>
    <row r="244" spans="1:15" x14ac:dyDescent="0.3">
      <c r="A244" s="91">
        <v>242</v>
      </c>
      <c r="B244" s="92">
        <f t="shared" si="60"/>
        <v>44252</v>
      </c>
      <c r="C244" s="71">
        <f>SUM('loading plan 2019.2019'!L227:M227)</f>
        <v>0</v>
      </c>
      <c r="D244" s="88">
        <f t="shared" si="54"/>
        <v>0</v>
      </c>
      <c r="E244" s="88">
        <f t="shared" si="56"/>
        <v>0</v>
      </c>
      <c r="F244" s="89" t="e">
        <f t="shared" si="58"/>
        <v>#N/A</v>
      </c>
      <c r="G244" s="90"/>
      <c r="H244" s="86"/>
      <c r="I244" s="87">
        <v>242</v>
      </c>
      <c r="J244" s="93">
        <f t="shared" si="61"/>
        <v>44252</v>
      </c>
      <c r="K244" s="71">
        <f>IFERROR(VLOOKUP(J244,'input from AMS loads'!$A$1:$E$999,5,FALSE),0)</f>
        <v>0</v>
      </c>
      <c r="L244" s="88">
        <f t="shared" si="55"/>
        <v>0</v>
      </c>
      <c r="M244" s="88">
        <f t="shared" si="57"/>
        <v>0</v>
      </c>
      <c r="N244" s="89" t="e">
        <f t="shared" si="59"/>
        <v>#N/A</v>
      </c>
      <c r="O244" s="90"/>
    </row>
    <row r="245" spans="1:15" x14ac:dyDescent="0.3">
      <c r="A245" s="91">
        <v>243</v>
      </c>
      <c r="B245" s="92">
        <f t="shared" si="60"/>
        <v>44253</v>
      </c>
      <c r="C245" s="71">
        <f>SUM('loading plan 2019.2019'!O227:P227)</f>
        <v>0</v>
      </c>
      <c r="D245" s="88">
        <f t="shared" si="54"/>
        <v>0</v>
      </c>
      <c r="E245" s="88">
        <f t="shared" si="56"/>
        <v>0</v>
      </c>
      <c r="F245" s="89" t="e">
        <f t="shared" si="58"/>
        <v>#N/A</v>
      </c>
      <c r="G245" s="90"/>
      <c r="H245" s="86"/>
      <c r="I245" s="87">
        <v>243</v>
      </c>
      <c r="J245" s="93">
        <f t="shared" si="61"/>
        <v>44253</v>
      </c>
      <c r="K245" s="71">
        <f>IFERROR(VLOOKUP(J245,'input from AMS loads'!$A$1:$E$999,5,FALSE),0)</f>
        <v>0</v>
      </c>
      <c r="L245" s="88">
        <f t="shared" si="55"/>
        <v>0</v>
      </c>
      <c r="M245" s="88">
        <f t="shared" si="57"/>
        <v>0</v>
      </c>
      <c r="N245" s="89" t="e">
        <f t="shared" si="59"/>
        <v>#N/A</v>
      </c>
      <c r="O245" s="90"/>
    </row>
    <row r="246" spans="1:15" x14ac:dyDescent="0.3">
      <c r="A246" s="91">
        <v>244</v>
      </c>
      <c r="B246" s="92">
        <f t="shared" si="60"/>
        <v>44254</v>
      </c>
      <c r="C246" s="71">
        <f>SUM('loading plan 2019.2019'!R227:S227)</f>
        <v>0</v>
      </c>
      <c r="D246" s="88">
        <f t="shared" si="54"/>
        <v>0</v>
      </c>
      <c r="E246" s="88">
        <f t="shared" si="56"/>
        <v>0</v>
      </c>
      <c r="F246" s="89" t="e">
        <f t="shared" si="58"/>
        <v>#N/A</v>
      </c>
      <c r="G246" s="90"/>
      <c r="H246" s="86"/>
      <c r="I246" s="87">
        <v>244</v>
      </c>
      <c r="J246" s="93">
        <f t="shared" si="61"/>
        <v>44254</v>
      </c>
      <c r="K246" s="71">
        <f>IFERROR(VLOOKUP(J246,'input from AMS loads'!$A$1:$E$999,5,FALSE),0)</f>
        <v>0</v>
      </c>
      <c r="L246" s="88">
        <f t="shared" si="55"/>
        <v>0</v>
      </c>
      <c r="M246" s="88">
        <f t="shared" si="57"/>
        <v>0</v>
      </c>
      <c r="N246" s="89" t="e">
        <f t="shared" si="59"/>
        <v>#N/A</v>
      </c>
      <c r="O246" s="90"/>
    </row>
    <row r="247" spans="1:15" ht="15" thickBot="1" x14ac:dyDescent="0.35">
      <c r="A247" s="91">
        <v>245</v>
      </c>
      <c r="B247" s="92">
        <f t="shared" si="60"/>
        <v>44255</v>
      </c>
      <c r="C247" s="94">
        <f>SUM('loading plan 2019.2019'!U227:V227)</f>
        <v>0</v>
      </c>
      <c r="D247" s="95">
        <f t="shared" si="54"/>
        <v>0</v>
      </c>
      <c r="E247" s="95">
        <f t="shared" si="56"/>
        <v>0</v>
      </c>
      <c r="F247" s="96" t="e">
        <f t="shared" si="58"/>
        <v>#N/A</v>
      </c>
      <c r="G247" s="97">
        <f>SUM(C241:C247)</f>
        <v>0</v>
      </c>
      <c r="H247" s="86"/>
      <c r="I247" s="87">
        <v>245</v>
      </c>
      <c r="J247" s="93">
        <f t="shared" si="61"/>
        <v>44255</v>
      </c>
      <c r="K247" s="98">
        <f>IFERROR(VLOOKUP(J247,'input from AMS loads'!$A$1:$E$999,5,FALSE),0)</f>
        <v>0</v>
      </c>
      <c r="L247" s="99">
        <f t="shared" si="55"/>
        <v>0</v>
      </c>
      <c r="M247" s="99">
        <f t="shared" si="57"/>
        <v>0</v>
      </c>
      <c r="N247" s="100" t="e">
        <f t="shared" si="59"/>
        <v>#N/A</v>
      </c>
      <c r="O247" s="101">
        <f>SUM(K241:K247)</f>
        <v>0</v>
      </c>
    </row>
    <row r="248" spans="1:15" x14ac:dyDescent="0.3">
      <c r="A248" s="91">
        <v>246</v>
      </c>
      <c r="B248" s="92">
        <f t="shared" si="60"/>
        <v>44256</v>
      </c>
      <c r="C248" s="71">
        <f>SUM('loading plan 2019.2019'!C233:D233)</f>
        <v>0</v>
      </c>
      <c r="D248" s="88">
        <f t="shared" si="54"/>
        <v>0</v>
      </c>
      <c r="E248" s="88">
        <f t="shared" si="56"/>
        <v>0</v>
      </c>
      <c r="F248" s="89" t="e">
        <f t="shared" si="58"/>
        <v>#N/A</v>
      </c>
      <c r="G248" s="90"/>
      <c r="H248" s="86"/>
      <c r="I248" s="87">
        <v>246</v>
      </c>
      <c r="J248" s="93">
        <f t="shared" si="61"/>
        <v>44256</v>
      </c>
      <c r="K248" s="71">
        <f>IFERROR(VLOOKUP(J248,'input from AMS loads'!$A$1:$E$999,5,FALSE),0)</f>
        <v>0</v>
      </c>
      <c r="L248" s="88">
        <f t="shared" si="55"/>
        <v>0</v>
      </c>
      <c r="M248" s="88">
        <f t="shared" si="57"/>
        <v>0</v>
      </c>
      <c r="N248" s="89" t="e">
        <f t="shared" si="59"/>
        <v>#N/A</v>
      </c>
      <c r="O248" s="90"/>
    </row>
    <row r="249" spans="1:15" x14ac:dyDescent="0.3">
      <c r="A249" s="91">
        <v>247</v>
      </c>
      <c r="B249" s="92">
        <f t="shared" si="60"/>
        <v>44257</v>
      </c>
      <c r="C249" s="71">
        <f>SUM('loading plan 2019.2019'!F233:G233)</f>
        <v>0</v>
      </c>
      <c r="D249" s="88">
        <f t="shared" si="54"/>
        <v>0</v>
      </c>
      <c r="E249" s="88">
        <f t="shared" si="56"/>
        <v>0</v>
      </c>
      <c r="F249" s="89" t="e">
        <f t="shared" si="58"/>
        <v>#N/A</v>
      </c>
      <c r="G249" s="90"/>
      <c r="H249" s="86"/>
      <c r="I249" s="87">
        <v>247</v>
      </c>
      <c r="J249" s="93">
        <f t="shared" si="61"/>
        <v>44257</v>
      </c>
      <c r="K249" s="71">
        <f>IFERROR(VLOOKUP(J249,'input from AMS loads'!$A$1:$E$999,5,FALSE),0)</f>
        <v>0</v>
      </c>
      <c r="L249" s="88">
        <f t="shared" si="55"/>
        <v>0</v>
      </c>
      <c r="M249" s="88">
        <f t="shared" si="57"/>
        <v>0</v>
      </c>
      <c r="N249" s="89" t="e">
        <f t="shared" si="59"/>
        <v>#N/A</v>
      </c>
      <c r="O249" s="90"/>
    </row>
    <row r="250" spans="1:15" x14ac:dyDescent="0.3">
      <c r="A250" s="91">
        <v>248</v>
      </c>
      <c r="B250" s="92">
        <f t="shared" si="60"/>
        <v>44258</v>
      </c>
      <c r="C250" s="71">
        <f>SUM('loading plan 2019.2019'!I233:J233)</f>
        <v>0</v>
      </c>
      <c r="D250" s="88">
        <f t="shared" si="54"/>
        <v>0</v>
      </c>
      <c r="E250" s="88">
        <f t="shared" si="56"/>
        <v>0</v>
      </c>
      <c r="F250" s="89" t="e">
        <f t="shared" si="58"/>
        <v>#N/A</v>
      </c>
      <c r="G250" s="90"/>
      <c r="H250" s="86"/>
      <c r="I250" s="87">
        <v>248</v>
      </c>
      <c r="J250" s="93">
        <f t="shared" si="61"/>
        <v>44258</v>
      </c>
      <c r="K250" s="71">
        <f>IFERROR(VLOOKUP(J250,'input from AMS loads'!$A$1:$E$999,5,FALSE),0)</f>
        <v>0</v>
      </c>
      <c r="L250" s="88">
        <f t="shared" si="55"/>
        <v>0</v>
      </c>
      <c r="M250" s="88">
        <f t="shared" si="57"/>
        <v>0</v>
      </c>
      <c r="N250" s="89" t="e">
        <f t="shared" si="59"/>
        <v>#N/A</v>
      </c>
      <c r="O250" s="90"/>
    </row>
    <row r="251" spans="1:15" x14ac:dyDescent="0.3">
      <c r="A251" s="102">
        <v>249</v>
      </c>
      <c r="B251" s="92">
        <f t="shared" si="60"/>
        <v>44259</v>
      </c>
      <c r="C251" s="71">
        <f>SUM('loading plan 2019.2019'!L233:M233)</f>
        <v>0</v>
      </c>
      <c r="D251" s="88">
        <f t="shared" si="54"/>
        <v>0</v>
      </c>
      <c r="E251" s="88">
        <f t="shared" si="56"/>
        <v>0</v>
      </c>
      <c r="F251" s="89" t="e">
        <f t="shared" si="58"/>
        <v>#N/A</v>
      </c>
      <c r="G251" s="90"/>
      <c r="H251" s="86"/>
      <c r="I251" s="87">
        <v>249</v>
      </c>
      <c r="J251" s="93">
        <f t="shared" si="61"/>
        <v>44259</v>
      </c>
      <c r="K251" s="71">
        <f>IFERROR(VLOOKUP(J251,'input from AMS loads'!$A$1:$E$999,5,FALSE),0)</f>
        <v>0</v>
      </c>
      <c r="L251" s="88">
        <f t="shared" si="55"/>
        <v>0</v>
      </c>
      <c r="M251" s="88">
        <f t="shared" si="57"/>
        <v>0</v>
      </c>
      <c r="N251" s="89" t="e">
        <f t="shared" si="59"/>
        <v>#N/A</v>
      </c>
      <c r="O251" s="90"/>
    </row>
    <row r="252" spans="1:15" ht="15" thickBot="1" x14ac:dyDescent="0.35">
      <c r="A252" s="103">
        <v>250</v>
      </c>
      <c r="B252" s="92">
        <f t="shared" si="60"/>
        <v>44260</v>
      </c>
      <c r="C252" s="71">
        <f>SUM('loading plan 2019.2019'!O233:P233)</f>
        <v>0</v>
      </c>
      <c r="D252" s="88">
        <f t="shared" si="54"/>
        <v>0</v>
      </c>
      <c r="E252" s="88">
        <f t="shared" si="56"/>
        <v>0</v>
      </c>
      <c r="F252" s="89" t="e">
        <f t="shared" si="58"/>
        <v>#N/A</v>
      </c>
      <c r="G252" s="90"/>
      <c r="H252" s="104"/>
      <c r="I252" s="87">
        <v>250</v>
      </c>
      <c r="J252" s="93">
        <f t="shared" si="61"/>
        <v>44260</v>
      </c>
      <c r="K252" s="71">
        <f>IFERROR(VLOOKUP(J252,'input from AMS loads'!$A$1:$E$999,5,FALSE),0)</f>
        <v>0</v>
      </c>
      <c r="L252" s="88">
        <f>SUM(K225:K252)/4</f>
        <v>0</v>
      </c>
      <c r="M252" s="88">
        <f>SUM(K246:K252)</f>
        <v>0</v>
      </c>
      <c r="N252" s="89" t="e">
        <f t="shared" si="59"/>
        <v>#N/A</v>
      </c>
      <c r="O252" s="90"/>
    </row>
    <row r="253" spans="1:15" x14ac:dyDescent="0.3">
      <c r="A253" s="102">
        <v>251</v>
      </c>
      <c r="B253" s="92">
        <f t="shared" si="60"/>
        <v>44261</v>
      </c>
      <c r="C253" s="71">
        <f>SUM('loading plan 2019.2019'!R233:S233)</f>
        <v>0</v>
      </c>
      <c r="D253" s="88">
        <f t="shared" si="54"/>
        <v>0</v>
      </c>
      <c r="E253" s="88">
        <f t="shared" ref="E253:E316" si="62">SUM(C247:C253)</f>
        <v>0</v>
      </c>
      <c r="F253" s="89" t="e">
        <f t="shared" si="58"/>
        <v>#N/A</v>
      </c>
      <c r="G253" s="90"/>
      <c r="I253" s="87">
        <v>251</v>
      </c>
      <c r="J253" s="93">
        <f t="shared" si="61"/>
        <v>44261</v>
      </c>
      <c r="K253" s="71">
        <f>IFERROR(VLOOKUP(J253,'input from AMS loads'!$A$1:$E$999,5,FALSE),0)</f>
        <v>0</v>
      </c>
      <c r="L253" s="88">
        <f t="shared" ref="L253:L316" si="63">SUM(K226:K253)/4</f>
        <v>0</v>
      </c>
      <c r="M253" s="88">
        <f t="shared" ref="M253:M316" si="64">SUM(K247:K253)</f>
        <v>0</v>
      </c>
      <c r="N253" s="89" t="e">
        <f t="shared" si="59"/>
        <v>#N/A</v>
      </c>
      <c r="O253" s="90"/>
    </row>
    <row r="254" spans="1:15" ht="15" thickBot="1" x14ac:dyDescent="0.35">
      <c r="A254" s="102">
        <v>252</v>
      </c>
      <c r="B254" s="92">
        <f t="shared" si="60"/>
        <v>44262</v>
      </c>
      <c r="C254" s="94">
        <f>SUM('loading plan 2019.2019'!U233:V233)</f>
        <v>0</v>
      </c>
      <c r="D254" s="95">
        <f t="shared" si="54"/>
        <v>0</v>
      </c>
      <c r="E254" s="95">
        <f t="shared" si="62"/>
        <v>0</v>
      </c>
      <c r="F254" s="96" t="e">
        <f t="shared" si="58"/>
        <v>#N/A</v>
      </c>
      <c r="G254" s="97">
        <f>SUM(C248:C254)</f>
        <v>0</v>
      </c>
      <c r="I254" s="87">
        <v>252</v>
      </c>
      <c r="J254" s="93">
        <f t="shared" si="61"/>
        <v>44262</v>
      </c>
      <c r="K254" s="98">
        <f>IFERROR(VLOOKUP(J254,'input from AMS loads'!$A$1:$E$999,5,FALSE),0)</f>
        <v>0</v>
      </c>
      <c r="L254" s="99">
        <f t="shared" si="63"/>
        <v>0</v>
      </c>
      <c r="M254" s="99">
        <f t="shared" si="64"/>
        <v>0</v>
      </c>
      <c r="N254" s="100" t="e">
        <f t="shared" si="59"/>
        <v>#N/A</v>
      </c>
      <c r="O254" s="101">
        <f>SUM(K248:K254)</f>
        <v>0</v>
      </c>
    </row>
    <row r="255" spans="1:15" x14ac:dyDescent="0.3">
      <c r="A255" s="103">
        <v>253</v>
      </c>
      <c r="B255" s="92">
        <f t="shared" si="60"/>
        <v>44263</v>
      </c>
      <c r="C255" s="71">
        <f>SUM('loading plan 2019.2019'!C239:D239)</f>
        <v>0</v>
      </c>
      <c r="D255" s="88">
        <f t="shared" si="54"/>
        <v>0</v>
      </c>
      <c r="E255" s="88">
        <f t="shared" si="62"/>
        <v>0</v>
      </c>
      <c r="F255" s="89" t="e">
        <f t="shared" si="58"/>
        <v>#N/A</v>
      </c>
      <c r="G255" s="90"/>
      <c r="I255" s="87">
        <v>253</v>
      </c>
      <c r="J255" s="93">
        <f t="shared" si="61"/>
        <v>44263</v>
      </c>
      <c r="K255" s="71">
        <f>IFERROR(VLOOKUP(J255,'input from AMS loads'!$A$1:$E$999,5,FALSE),0)</f>
        <v>0</v>
      </c>
      <c r="L255" s="88">
        <f t="shared" si="63"/>
        <v>0</v>
      </c>
      <c r="M255" s="88">
        <f t="shared" si="64"/>
        <v>0</v>
      </c>
      <c r="N255" s="89" t="e">
        <f t="shared" si="59"/>
        <v>#N/A</v>
      </c>
      <c r="O255" s="90"/>
    </row>
    <row r="256" spans="1:15" x14ac:dyDescent="0.3">
      <c r="A256" s="102">
        <v>254</v>
      </c>
      <c r="B256" s="92">
        <f t="shared" si="60"/>
        <v>44264</v>
      </c>
      <c r="C256" s="71">
        <f>SUM('loading plan 2019.2019'!F239:G239)</f>
        <v>0</v>
      </c>
      <c r="D256" s="88">
        <f t="shared" si="54"/>
        <v>0</v>
      </c>
      <c r="E256" s="88">
        <f t="shared" si="62"/>
        <v>0</v>
      </c>
      <c r="F256" s="89" t="e">
        <f t="shared" si="58"/>
        <v>#N/A</v>
      </c>
      <c r="G256" s="90"/>
      <c r="I256" s="87">
        <v>254</v>
      </c>
      <c r="J256" s="93">
        <f t="shared" si="61"/>
        <v>44264</v>
      </c>
      <c r="K256" s="71">
        <f>IFERROR(VLOOKUP(J256,'input from AMS loads'!$A$1:$E$999,5,FALSE),0)</f>
        <v>0</v>
      </c>
      <c r="L256" s="88">
        <f t="shared" si="63"/>
        <v>0</v>
      </c>
      <c r="M256" s="88">
        <f t="shared" si="64"/>
        <v>0</v>
      </c>
      <c r="N256" s="89" t="e">
        <f t="shared" si="59"/>
        <v>#N/A</v>
      </c>
      <c r="O256" s="90"/>
    </row>
    <row r="257" spans="1:15" x14ac:dyDescent="0.3">
      <c r="A257" s="102">
        <v>255</v>
      </c>
      <c r="B257" s="92">
        <f t="shared" si="60"/>
        <v>44265</v>
      </c>
      <c r="C257" s="71">
        <f>SUM('loading plan 2019.2019'!I239:J239)</f>
        <v>0</v>
      </c>
      <c r="D257" s="88">
        <f t="shared" si="54"/>
        <v>0</v>
      </c>
      <c r="E257" s="88">
        <f t="shared" si="62"/>
        <v>0</v>
      </c>
      <c r="F257" s="89" t="e">
        <f t="shared" si="58"/>
        <v>#N/A</v>
      </c>
      <c r="G257" s="90"/>
      <c r="I257" s="87">
        <v>255</v>
      </c>
      <c r="J257" s="93">
        <f t="shared" si="61"/>
        <v>44265</v>
      </c>
      <c r="K257" s="71">
        <f>IFERROR(VLOOKUP(J257,'input from AMS loads'!$A$1:$E$999,5,FALSE),0)</f>
        <v>0</v>
      </c>
      <c r="L257" s="88">
        <f t="shared" si="63"/>
        <v>0</v>
      </c>
      <c r="M257" s="88">
        <f t="shared" si="64"/>
        <v>0</v>
      </c>
      <c r="N257" s="89" t="e">
        <f t="shared" si="59"/>
        <v>#N/A</v>
      </c>
      <c r="O257" s="90"/>
    </row>
    <row r="258" spans="1:15" x14ac:dyDescent="0.3">
      <c r="A258" s="103">
        <v>256</v>
      </c>
      <c r="B258" s="92">
        <f t="shared" si="60"/>
        <v>44266</v>
      </c>
      <c r="C258" s="71">
        <f>SUM('loading plan 2019.2019'!L239:M239)</f>
        <v>0</v>
      </c>
      <c r="D258" s="88">
        <f t="shared" ref="D258:D321" si="65">SUM(C231:C258)/4</f>
        <v>0</v>
      </c>
      <c r="E258" s="88">
        <f t="shared" si="62"/>
        <v>0</v>
      </c>
      <c r="F258" s="89" t="e">
        <f t="shared" si="58"/>
        <v>#N/A</v>
      </c>
      <c r="G258" s="90"/>
      <c r="I258" s="87">
        <v>256</v>
      </c>
      <c r="J258" s="93">
        <f t="shared" si="61"/>
        <v>44266</v>
      </c>
      <c r="K258" s="71">
        <f>IFERROR(VLOOKUP(J258,'input from AMS loads'!$A$1:$E$999,5,FALSE),0)</f>
        <v>0</v>
      </c>
      <c r="L258" s="88">
        <f t="shared" si="63"/>
        <v>0</v>
      </c>
      <c r="M258" s="88">
        <f t="shared" si="64"/>
        <v>0</v>
      </c>
      <c r="N258" s="89" t="e">
        <f t="shared" si="59"/>
        <v>#N/A</v>
      </c>
      <c r="O258" s="90"/>
    </row>
    <row r="259" spans="1:15" x14ac:dyDescent="0.3">
      <c r="A259" s="102">
        <v>257</v>
      </c>
      <c r="B259" s="92">
        <f t="shared" si="60"/>
        <v>44267</v>
      </c>
      <c r="C259" s="71">
        <f>SUM('loading plan 2019.2019'!O239:P239)</f>
        <v>0</v>
      </c>
      <c r="D259" s="88">
        <f t="shared" si="65"/>
        <v>0</v>
      </c>
      <c r="E259" s="88">
        <f t="shared" si="62"/>
        <v>0</v>
      </c>
      <c r="F259" s="89" t="e">
        <f t="shared" si="58"/>
        <v>#N/A</v>
      </c>
      <c r="G259" s="90"/>
      <c r="I259" s="87">
        <v>257</v>
      </c>
      <c r="J259" s="93">
        <f t="shared" si="61"/>
        <v>44267</v>
      </c>
      <c r="K259" s="71">
        <f>IFERROR(VLOOKUP(J259,'input from AMS loads'!$A$1:$E$999,5,FALSE),0)</f>
        <v>0</v>
      </c>
      <c r="L259" s="88">
        <f t="shared" si="63"/>
        <v>0</v>
      </c>
      <c r="M259" s="88">
        <f t="shared" si="64"/>
        <v>0</v>
      </c>
      <c r="N259" s="89" t="e">
        <f t="shared" si="59"/>
        <v>#N/A</v>
      </c>
      <c r="O259" s="90"/>
    </row>
    <row r="260" spans="1:15" x14ac:dyDescent="0.3">
      <c r="A260" s="102">
        <v>258</v>
      </c>
      <c r="B260" s="92">
        <f t="shared" si="60"/>
        <v>44268</v>
      </c>
      <c r="C260" s="71">
        <f>SUM('loading plan 2019.2019'!R239:S239)</f>
        <v>0</v>
      </c>
      <c r="D260" s="88">
        <f t="shared" si="65"/>
        <v>0</v>
      </c>
      <c r="E260" s="88">
        <f t="shared" si="62"/>
        <v>0</v>
      </c>
      <c r="F260" s="89" t="e">
        <f t="shared" ref="F260:F323" si="66">IFERROR(IF(E260/D260&gt;150%,E260/D260,NA()),NA())</f>
        <v>#N/A</v>
      </c>
      <c r="G260" s="90"/>
      <c r="I260" s="87">
        <v>258</v>
      </c>
      <c r="J260" s="93">
        <f t="shared" si="61"/>
        <v>44268</v>
      </c>
      <c r="K260" s="71">
        <f>IFERROR(VLOOKUP(J260,'input from AMS loads'!$A$1:$E$999,5,FALSE),0)</f>
        <v>0</v>
      </c>
      <c r="L260" s="88">
        <f t="shared" si="63"/>
        <v>0</v>
      </c>
      <c r="M260" s="88">
        <f t="shared" si="64"/>
        <v>0</v>
      </c>
      <c r="N260" s="89" t="e">
        <f t="shared" ref="N260:N323" si="67">IFERROR(IF(M260/L260&gt;150%,M260/L260,NA()),NA())</f>
        <v>#N/A</v>
      </c>
      <c r="O260" s="90"/>
    </row>
    <row r="261" spans="1:15" ht="15" thickBot="1" x14ac:dyDescent="0.35">
      <c r="A261" s="103">
        <v>259</v>
      </c>
      <c r="B261" s="92">
        <f t="shared" ref="B261:B324" si="68">B260+1</f>
        <v>44269</v>
      </c>
      <c r="C261" s="94">
        <f>SUM('loading plan 2019.2019'!U239:V239)</f>
        <v>0</v>
      </c>
      <c r="D261" s="95">
        <f t="shared" si="65"/>
        <v>0</v>
      </c>
      <c r="E261" s="95">
        <f t="shared" si="62"/>
        <v>0</v>
      </c>
      <c r="F261" s="96" t="e">
        <f t="shared" si="66"/>
        <v>#N/A</v>
      </c>
      <c r="G261" s="97">
        <f>SUM(C255:C261)</f>
        <v>0</v>
      </c>
      <c r="I261" s="87">
        <v>259</v>
      </c>
      <c r="J261" s="93">
        <f t="shared" ref="J261:J324" si="69">J260+1</f>
        <v>44269</v>
      </c>
      <c r="K261" s="98">
        <f>IFERROR(VLOOKUP(J261,'input from AMS loads'!$A$1:$E$999,5,FALSE),0)</f>
        <v>0</v>
      </c>
      <c r="L261" s="99">
        <f t="shared" si="63"/>
        <v>0</v>
      </c>
      <c r="M261" s="99">
        <f t="shared" si="64"/>
        <v>0</v>
      </c>
      <c r="N261" s="100" t="e">
        <f t="shared" si="67"/>
        <v>#N/A</v>
      </c>
      <c r="O261" s="101">
        <f>SUM(K255:K261)</f>
        <v>0</v>
      </c>
    </row>
    <row r="262" spans="1:15" x14ac:dyDescent="0.3">
      <c r="A262" s="102">
        <v>260</v>
      </c>
      <c r="B262" s="92">
        <f t="shared" si="68"/>
        <v>44270</v>
      </c>
      <c r="C262" s="71">
        <f>SUM('loading plan 2019.2019'!C245:D245)</f>
        <v>0</v>
      </c>
      <c r="D262" s="88">
        <f t="shared" si="65"/>
        <v>0</v>
      </c>
      <c r="E262" s="88">
        <f t="shared" si="62"/>
        <v>0</v>
      </c>
      <c r="F262" s="89" t="e">
        <f t="shared" si="66"/>
        <v>#N/A</v>
      </c>
      <c r="G262" s="90"/>
      <c r="I262" s="87">
        <v>260</v>
      </c>
      <c r="J262" s="93">
        <f t="shared" si="69"/>
        <v>44270</v>
      </c>
      <c r="K262" s="71">
        <f>IFERROR(VLOOKUP(J262,'input from AMS loads'!$A$1:$E$999,5,FALSE),0)</f>
        <v>0</v>
      </c>
      <c r="L262" s="88">
        <f t="shared" si="63"/>
        <v>0</v>
      </c>
      <c r="M262" s="88">
        <f t="shared" si="64"/>
        <v>0</v>
      </c>
      <c r="N262" s="89" t="e">
        <f t="shared" si="67"/>
        <v>#N/A</v>
      </c>
      <c r="O262" s="90"/>
    </row>
    <row r="263" spans="1:15" x14ac:dyDescent="0.3">
      <c r="A263" s="102">
        <v>261</v>
      </c>
      <c r="B263" s="92">
        <f t="shared" si="68"/>
        <v>44271</v>
      </c>
      <c r="C263" s="71">
        <f>SUM('loading plan 2019.2019'!F245:G245)</f>
        <v>0</v>
      </c>
      <c r="D263" s="88">
        <f t="shared" si="65"/>
        <v>0</v>
      </c>
      <c r="E263" s="88">
        <f t="shared" si="62"/>
        <v>0</v>
      </c>
      <c r="F263" s="89" t="e">
        <f t="shared" si="66"/>
        <v>#N/A</v>
      </c>
      <c r="G263" s="90"/>
      <c r="I263" s="87">
        <v>261</v>
      </c>
      <c r="J263" s="93">
        <f t="shared" si="69"/>
        <v>44271</v>
      </c>
      <c r="K263" s="71">
        <f>IFERROR(VLOOKUP(J263,'input from AMS loads'!$A$1:$E$999,5,FALSE),0)</f>
        <v>0</v>
      </c>
      <c r="L263" s="88">
        <f t="shared" si="63"/>
        <v>0</v>
      </c>
      <c r="M263" s="88">
        <f t="shared" si="64"/>
        <v>0</v>
      </c>
      <c r="N263" s="89" t="e">
        <f t="shared" si="67"/>
        <v>#N/A</v>
      </c>
      <c r="O263" s="90"/>
    </row>
    <row r="264" spans="1:15" x14ac:dyDescent="0.3">
      <c r="A264" s="103">
        <v>262</v>
      </c>
      <c r="B264" s="92">
        <f t="shared" si="68"/>
        <v>44272</v>
      </c>
      <c r="C264" s="71">
        <f>SUM('loading plan 2019.2019'!I245:J245)</f>
        <v>0</v>
      </c>
      <c r="D264" s="88">
        <f t="shared" si="65"/>
        <v>0</v>
      </c>
      <c r="E264" s="88">
        <f t="shared" si="62"/>
        <v>0</v>
      </c>
      <c r="F264" s="89" t="e">
        <f t="shared" si="66"/>
        <v>#N/A</v>
      </c>
      <c r="G264" s="90"/>
      <c r="I264" s="87">
        <v>262</v>
      </c>
      <c r="J264" s="93">
        <f t="shared" si="69"/>
        <v>44272</v>
      </c>
      <c r="K264" s="71">
        <f>IFERROR(VLOOKUP(J264,'input from AMS loads'!$A$1:$E$999,5,FALSE),0)</f>
        <v>0</v>
      </c>
      <c r="L264" s="88">
        <f t="shared" si="63"/>
        <v>0</v>
      </c>
      <c r="M264" s="88">
        <f t="shared" si="64"/>
        <v>0</v>
      </c>
      <c r="N264" s="89" t="e">
        <f t="shared" si="67"/>
        <v>#N/A</v>
      </c>
      <c r="O264" s="90"/>
    </row>
    <row r="265" spans="1:15" x14ac:dyDescent="0.3">
      <c r="A265" s="102">
        <v>263</v>
      </c>
      <c r="B265" s="92">
        <f t="shared" si="68"/>
        <v>44273</v>
      </c>
      <c r="C265" s="71">
        <f>SUM('loading plan 2019.2019'!L245:M245)</f>
        <v>0</v>
      </c>
      <c r="D265" s="88">
        <f t="shared" si="65"/>
        <v>0</v>
      </c>
      <c r="E265" s="88">
        <f t="shared" si="62"/>
        <v>0</v>
      </c>
      <c r="F265" s="89" t="e">
        <f t="shared" si="66"/>
        <v>#N/A</v>
      </c>
      <c r="G265" s="90"/>
      <c r="I265" s="87">
        <v>263</v>
      </c>
      <c r="J265" s="93">
        <f t="shared" si="69"/>
        <v>44273</v>
      </c>
      <c r="K265" s="71">
        <f>IFERROR(VLOOKUP(J265,'input from AMS loads'!$A$1:$E$999,5,FALSE),0)</f>
        <v>0</v>
      </c>
      <c r="L265" s="88">
        <f t="shared" si="63"/>
        <v>0</v>
      </c>
      <c r="M265" s="88">
        <f t="shared" si="64"/>
        <v>0</v>
      </c>
      <c r="N265" s="89" t="e">
        <f t="shared" si="67"/>
        <v>#N/A</v>
      </c>
      <c r="O265" s="90"/>
    </row>
    <row r="266" spans="1:15" x14ac:dyDescent="0.3">
      <c r="A266" s="102">
        <v>264</v>
      </c>
      <c r="B266" s="92">
        <f t="shared" si="68"/>
        <v>44274</v>
      </c>
      <c r="C266" s="71">
        <f>SUM('loading plan 2019.2019'!O245:P245)</f>
        <v>0</v>
      </c>
      <c r="D266" s="88">
        <f t="shared" si="65"/>
        <v>0</v>
      </c>
      <c r="E266" s="88">
        <f t="shared" si="62"/>
        <v>0</v>
      </c>
      <c r="F266" s="89" t="e">
        <f t="shared" si="66"/>
        <v>#N/A</v>
      </c>
      <c r="G266" s="90"/>
      <c r="I266" s="87">
        <v>264</v>
      </c>
      <c r="J266" s="93">
        <f t="shared" si="69"/>
        <v>44274</v>
      </c>
      <c r="K266" s="71">
        <f>IFERROR(VLOOKUP(J266,'input from AMS loads'!$A$1:$E$999,5,FALSE),0)</f>
        <v>0</v>
      </c>
      <c r="L266" s="88">
        <f t="shared" si="63"/>
        <v>0</v>
      </c>
      <c r="M266" s="88">
        <f t="shared" si="64"/>
        <v>0</v>
      </c>
      <c r="N266" s="89" t="e">
        <f t="shared" si="67"/>
        <v>#N/A</v>
      </c>
      <c r="O266" s="90"/>
    </row>
    <row r="267" spans="1:15" x14ac:dyDescent="0.3">
      <c r="A267" s="103">
        <v>265</v>
      </c>
      <c r="B267" s="92">
        <f t="shared" si="68"/>
        <v>44275</v>
      </c>
      <c r="C267" s="71">
        <f>SUM('loading plan 2019.2019'!R245:S245)</f>
        <v>0</v>
      </c>
      <c r="D267" s="88">
        <f t="shared" si="65"/>
        <v>0</v>
      </c>
      <c r="E267" s="88">
        <f t="shared" si="62"/>
        <v>0</v>
      </c>
      <c r="F267" s="89" t="e">
        <f t="shared" si="66"/>
        <v>#N/A</v>
      </c>
      <c r="G267" s="90"/>
      <c r="I267" s="87">
        <v>265</v>
      </c>
      <c r="J267" s="93">
        <f t="shared" si="69"/>
        <v>44275</v>
      </c>
      <c r="K267" s="71">
        <f>IFERROR(VLOOKUP(J267,'input from AMS loads'!$A$1:$E$999,5,FALSE),0)</f>
        <v>0</v>
      </c>
      <c r="L267" s="88">
        <f t="shared" si="63"/>
        <v>0</v>
      </c>
      <c r="M267" s="88">
        <f t="shared" si="64"/>
        <v>0</v>
      </c>
      <c r="N267" s="89" t="e">
        <f t="shared" si="67"/>
        <v>#N/A</v>
      </c>
      <c r="O267" s="90"/>
    </row>
    <row r="268" spans="1:15" ht="15" thickBot="1" x14ac:dyDescent="0.35">
      <c r="A268" s="102">
        <v>266</v>
      </c>
      <c r="B268" s="92">
        <f t="shared" si="68"/>
        <v>44276</v>
      </c>
      <c r="C268" s="94">
        <f>SUM('loading plan 2019.2019'!U245:V245)</f>
        <v>0</v>
      </c>
      <c r="D268" s="95">
        <f t="shared" si="65"/>
        <v>0</v>
      </c>
      <c r="E268" s="95">
        <f t="shared" si="62"/>
        <v>0</v>
      </c>
      <c r="F268" s="96" t="e">
        <f t="shared" si="66"/>
        <v>#N/A</v>
      </c>
      <c r="G268" s="97">
        <f>SUM(C262:C268)</f>
        <v>0</v>
      </c>
      <c r="I268" s="87">
        <v>266</v>
      </c>
      <c r="J268" s="93">
        <f t="shared" si="69"/>
        <v>44276</v>
      </c>
      <c r="K268" s="98">
        <f>IFERROR(VLOOKUP(J268,'input from AMS loads'!$A$1:$E$999,5,FALSE),0)</f>
        <v>0</v>
      </c>
      <c r="L268" s="99">
        <f t="shared" si="63"/>
        <v>0</v>
      </c>
      <c r="M268" s="99">
        <f t="shared" si="64"/>
        <v>0</v>
      </c>
      <c r="N268" s="100" t="e">
        <f t="shared" si="67"/>
        <v>#N/A</v>
      </c>
      <c r="O268" s="101">
        <f>SUM(K262:K268)</f>
        <v>0</v>
      </c>
    </row>
    <row r="269" spans="1:15" x14ac:dyDescent="0.3">
      <c r="A269" s="102">
        <v>267</v>
      </c>
      <c r="B269" s="92">
        <f t="shared" si="68"/>
        <v>44277</v>
      </c>
      <c r="C269" s="71">
        <f>SUM('loading plan 2019.2019'!C251:D251)</f>
        <v>0</v>
      </c>
      <c r="D269" s="88">
        <f t="shared" si="65"/>
        <v>0</v>
      </c>
      <c r="E269" s="88">
        <f t="shared" si="62"/>
        <v>0</v>
      </c>
      <c r="F269" s="89" t="e">
        <f t="shared" si="66"/>
        <v>#N/A</v>
      </c>
      <c r="G269" s="90"/>
      <c r="I269" s="87">
        <v>267</v>
      </c>
      <c r="J269" s="93">
        <f t="shared" si="69"/>
        <v>44277</v>
      </c>
      <c r="K269" s="71">
        <f>IFERROR(VLOOKUP(J269,'input from AMS loads'!$A$1:$E$999,5,FALSE),0)</f>
        <v>0</v>
      </c>
      <c r="L269" s="88">
        <f t="shared" si="63"/>
        <v>0</v>
      </c>
      <c r="M269" s="88">
        <f t="shared" si="64"/>
        <v>0</v>
      </c>
      <c r="N269" s="89" t="e">
        <f t="shared" si="67"/>
        <v>#N/A</v>
      </c>
      <c r="O269" s="90"/>
    </row>
    <row r="270" spans="1:15" x14ac:dyDescent="0.3">
      <c r="A270" s="103">
        <v>268</v>
      </c>
      <c r="B270" s="92">
        <f t="shared" si="68"/>
        <v>44278</v>
      </c>
      <c r="C270" s="71">
        <f>SUM('loading plan 2019.2019'!F251:G251)</f>
        <v>0</v>
      </c>
      <c r="D270" s="88">
        <f t="shared" si="65"/>
        <v>0</v>
      </c>
      <c r="E270" s="88">
        <f t="shared" si="62"/>
        <v>0</v>
      </c>
      <c r="F270" s="89" t="e">
        <f t="shared" si="66"/>
        <v>#N/A</v>
      </c>
      <c r="G270" s="90"/>
      <c r="I270" s="87">
        <v>268</v>
      </c>
      <c r="J270" s="93">
        <f t="shared" si="69"/>
        <v>44278</v>
      </c>
      <c r="K270" s="71">
        <f>IFERROR(VLOOKUP(J270,'input from AMS loads'!$A$1:$E$999,5,FALSE),0)</f>
        <v>0</v>
      </c>
      <c r="L270" s="88">
        <f t="shared" si="63"/>
        <v>0</v>
      </c>
      <c r="M270" s="88">
        <f t="shared" si="64"/>
        <v>0</v>
      </c>
      <c r="N270" s="89" t="e">
        <f t="shared" si="67"/>
        <v>#N/A</v>
      </c>
      <c r="O270" s="90"/>
    </row>
    <row r="271" spans="1:15" x14ac:dyDescent="0.3">
      <c r="A271" s="102">
        <v>269</v>
      </c>
      <c r="B271" s="92">
        <f t="shared" si="68"/>
        <v>44279</v>
      </c>
      <c r="C271" s="71">
        <f>SUM('loading plan 2019.2019'!I251:J251)</f>
        <v>0</v>
      </c>
      <c r="D271" s="88">
        <f t="shared" si="65"/>
        <v>0</v>
      </c>
      <c r="E271" s="88">
        <f t="shared" si="62"/>
        <v>0</v>
      </c>
      <c r="F271" s="89" t="e">
        <f t="shared" si="66"/>
        <v>#N/A</v>
      </c>
      <c r="G271" s="90"/>
      <c r="I271" s="87">
        <v>269</v>
      </c>
      <c r="J271" s="93">
        <f t="shared" si="69"/>
        <v>44279</v>
      </c>
      <c r="K271" s="71">
        <f>IFERROR(VLOOKUP(J271,'input from AMS loads'!$A$1:$E$999,5,FALSE),0)</f>
        <v>0</v>
      </c>
      <c r="L271" s="88">
        <f t="shared" si="63"/>
        <v>0</v>
      </c>
      <c r="M271" s="88">
        <f t="shared" si="64"/>
        <v>0</v>
      </c>
      <c r="N271" s="89" t="e">
        <f t="shared" si="67"/>
        <v>#N/A</v>
      </c>
      <c r="O271" s="90"/>
    </row>
    <row r="272" spans="1:15" x14ac:dyDescent="0.3">
      <c r="A272" s="102">
        <v>270</v>
      </c>
      <c r="B272" s="92">
        <f t="shared" si="68"/>
        <v>44280</v>
      </c>
      <c r="C272" s="71">
        <f>SUM('loading plan 2019.2019'!L251:M251)</f>
        <v>0</v>
      </c>
      <c r="D272" s="88">
        <f t="shared" si="65"/>
        <v>0</v>
      </c>
      <c r="E272" s="88">
        <f t="shared" si="62"/>
        <v>0</v>
      </c>
      <c r="F272" s="89" t="e">
        <f t="shared" si="66"/>
        <v>#N/A</v>
      </c>
      <c r="G272" s="90"/>
      <c r="I272" s="87">
        <v>270</v>
      </c>
      <c r="J272" s="93">
        <f t="shared" si="69"/>
        <v>44280</v>
      </c>
      <c r="K272" s="71">
        <f>IFERROR(VLOOKUP(J272,'input from AMS loads'!$A$1:$E$999,5,FALSE),0)</f>
        <v>0</v>
      </c>
      <c r="L272" s="88">
        <f t="shared" si="63"/>
        <v>0</v>
      </c>
      <c r="M272" s="88">
        <f t="shared" si="64"/>
        <v>0</v>
      </c>
      <c r="N272" s="89" t="e">
        <f t="shared" si="67"/>
        <v>#N/A</v>
      </c>
      <c r="O272" s="90"/>
    </row>
    <row r="273" spans="1:15" x14ac:dyDescent="0.3">
      <c r="A273" s="103">
        <v>271</v>
      </c>
      <c r="B273" s="92">
        <f t="shared" si="68"/>
        <v>44281</v>
      </c>
      <c r="C273" s="71">
        <f>SUM('loading plan 2019.2019'!O251:P251)</f>
        <v>0</v>
      </c>
      <c r="D273" s="88">
        <f t="shared" si="65"/>
        <v>0</v>
      </c>
      <c r="E273" s="88">
        <f t="shared" si="62"/>
        <v>0</v>
      </c>
      <c r="F273" s="89" t="e">
        <f t="shared" si="66"/>
        <v>#N/A</v>
      </c>
      <c r="G273" s="90"/>
      <c r="I273" s="87">
        <v>271</v>
      </c>
      <c r="J273" s="93">
        <f t="shared" si="69"/>
        <v>44281</v>
      </c>
      <c r="K273" s="71">
        <f>IFERROR(VLOOKUP(J273,'input from AMS loads'!$A$1:$E$999,5,FALSE),0)</f>
        <v>0</v>
      </c>
      <c r="L273" s="88">
        <f t="shared" si="63"/>
        <v>0</v>
      </c>
      <c r="M273" s="88">
        <f t="shared" si="64"/>
        <v>0</v>
      </c>
      <c r="N273" s="89" t="e">
        <f t="shared" si="67"/>
        <v>#N/A</v>
      </c>
      <c r="O273" s="90"/>
    </row>
    <row r="274" spans="1:15" x14ac:dyDescent="0.3">
      <c r="A274" s="102">
        <v>272</v>
      </c>
      <c r="B274" s="92">
        <f t="shared" si="68"/>
        <v>44282</v>
      </c>
      <c r="C274" s="71">
        <f>SUM('loading plan 2019.2019'!R251:S251)</f>
        <v>0</v>
      </c>
      <c r="D274" s="88">
        <f t="shared" si="65"/>
        <v>0</v>
      </c>
      <c r="E274" s="88">
        <f t="shared" si="62"/>
        <v>0</v>
      </c>
      <c r="F274" s="89" t="e">
        <f t="shared" si="66"/>
        <v>#N/A</v>
      </c>
      <c r="G274" s="90"/>
      <c r="I274" s="87">
        <v>272</v>
      </c>
      <c r="J274" s="93">
        <f t="shared" si="69"/>
        <v>44282</v>
      </c>
      <c r="K274" s="71">
        <f>IFERROR(VLOOKUP(J274,'input from AMS loads'!$A$1:$E$999,5,FALSE),0)</f>
        <v>0</v>
      </c>
      <c r="L274" s="88">
        <f t="shared" si="63"/>
        <v>0</v>
      </c>
      <c r="M274" s="88">
        <f t="shared" si="64"/>
        <v>0</v>
      </c>
      <c r="N274" s="89" t="e">
        <f t="shared" si="67"/>
        <v>#N/A</v>
      </c>
      <c r="O274" s="90"/>
    </row>
    <row r="275" spans="1:15" ht="15" thickBot="1" x14ac:dyDescent="0.35">
      <c r="A275" s="102">
        <v>273</v>
      </c>
      <c r="B275" s="92">
        <f t="shared" si="68"/>
        <v>44283</v>
      </c>
      <c r="C275" s="94">
        <f>SUM('loading plan 2019.2019'!U251:V251)</f>
        <v>0</v>
      </c>
      <c r="D275" s="95">
        <f t="shared" si="65"/>
        <v>0</v>
      </c>
      <c r="E275" s="95">
        <f t="shared" si="62"/>
        <v>0</v>
      </c>
      <c r="F275" s="96" t="e">
        <f t="shared" si="66"/>
        <v>#N/A</v>
      </c>
      <c r="G275" s="97">
        <f>SUM(C269:C275)</f>
        <v>0</v>
      </c>
      <c r="I275" s="87">
        <v>273</v>
      </c>
      <c r="J275" s="93">
        <f t="shared" si="69"/>
        <v>44283</v>
      </c>
      <c r="K275" s="98">
        <f>IFERROR(VLOOKUP(J275,'input from AMS loads'!$A$1:$E$999,5,FALSE),0)</f>
        <v>0</v>
      </c>
      <c r="L275" s="99">
        <f t="shared" si="63"/>
        <v>0</v>
      </c>
      <c r="M275" s="99">
        <f t="shared" si="64"/>
        <v>0</v>
      </c>
      <c r="N275" s="100" t="e">
        <f t="shared" si="67"/>
        <v>#N/A</v>
      </c>
      <c r="O275" s="101">
        <f>SUM(K269:K275)</f>
        <v>0</v>
      </c>
    </row>
    <row r="276" spans="1:15" x14ac:dyDescent="0.3">
      <c r="A276" s="103">
        <v>274</v>
      </c>
      <c r="B276" s="92">
        <f t="shared" si="68"/>
        <v>44284</v>
      </c>
      <c r="C276" s="71">
        <f>SUM('loading plan 2019.2019'!C257:D257)</f>
        <v>0</v>
      </c>
      <c r="D276" s="88">
        <f t="shared" si="65"/>
        <v>0</v>
      </c>
      <c r="E276" s="88">
        <f t="shared" si="62"/>
        <v>0</v>
      </c>
      <c r="F276" s="89" t="e">
        <f t="shared" si="66"/>
        <v>#N/A</v>
      </c>
      <c r="G276" s="90"/>
      <c r="I276" s="87">
        <v>274</v>
      </c>
      <c r="J276" s="93">
        <f t="shared" si="69"/>
        <v>44284</v>
      </c>
      <c r="K276" s="71">
        <f>IFERROR(VLOOKUP(J276,'input from AMS loads'!$A$1:$E$999,5,FALSE),0)</f>
        <v>0</v>
      </c>
      <c r="L276" s="88">
        <f t="shared" si="63"/>
        <v>0</v>
      </c>
      <c r="M276" s="88">
        <f t="shared" si="64"/>
        <v>0</v>
      </c>
      <c r="N276" s="89" t="e">
        <f t="shared" si="67"/>
        <v>#N/A</v>
      </c>
      <c r="O276" s="90"/>
    </row>
    <row r="277" spans="1:15" x14ac:dyDescent="0.3">
      <c r="A277" s="102">
        <v>275</v>
      </c>
      <c r="B277" s="92">
        <f t="shared" si="68"/>
        <v>44285</v>
      </c>
      <c r="C277" s="71">
        <f>SUM('loading plan 2019.2019'!F257:G257)</f>
        <v>0</v>
      </c>
      <c r="D277" s="88">
        <f t="shared" si="65"/>
        <v>0</v>
      </c>
      <c r="E277" s="88">
        <f t="shared" si="62"/>
        <v>0</v>
      </c>
      <c r="F277" s="89" t="e">
        <f t="shared" si="66"/>
        <v>#N/A</v>
      </c>
      <c r="G277" s="90"/>
      <c r="I277" s="87">
        <v>275</v>
      </c>
      <c r="J277" s="93">
        <f t="shared" si="69"/>
        <v>44285</v>
      </c>
      <c r="K277" s="71">
        <f>IFERROR(VLOOKUP(J277,'input from AMS loads'!$A$1:$E$999,5,FALSE),0)</f>
        <v>0</v>
      </c>
      <c r="L277" s="88">
        <f t="shared" si="63"/>
        <v>0</v>
      </c>
      <c r="M277" s="88">
        <f t="shared" si="64"/>
        <v>0</v>
      </c>
      <c r="N277" s="89" t="e">
        <f t="shared" si="67"/>
        <v>#N/A</v>
      </c>
      <c r="O277" s="90"/>
    </row>
    <row r="278" spans="1:15" x14ac:dyDescent="0.3">
      <c r="A278" s="102">
        <v>276</v>
      </c>
      <c r="B278" s="92">
        <f t="shared" si="68"/>
        <v>44286</v>
      </c>
      <c r="C278" s="71">
        <f>SUM('loading plan 2019.2019'!I257:J257)</f>
        <v>0</v>
      </c>
      <c r="D278" s="88">
        <f t="shared" si="65"/>
        <v>0</v>
      </c>
      <c r="E278" s="88">
        <f t="shared" si="62"/>
        <v>0</v>
      </c>
      <c r="F278" s="89" t="e">
        <f t="shared" si="66"/>
        <v>#N/A</v>
      </c>
      <c r="G278" s="90"/>
      <c r="I278" s="87">
        <v>276</v>
      </c>
      <c r="J278" s="93">
        <f t="shared" si="69"/>
        <v>44286</v>
      </c>
      <c r="K278" s="71">
        <f>IFERROR(VLOOKUP(J278,'input from AMS loads'!$A$1:$E$999,5,FALSE),0)</f>
        <v>0</v>
      </c>
      <c r="L278" s="88">
        <f t="shared" si="63"/>
        <v>0</v>
      </c>
      <c r="M278" s="88">
        <f t="shared" si="64"/>
        <v>0</v>
      </c>
      <c r="N278" s="89" t="e">
        <f t="shared" si="67"/>
        <v>#N/A</v>
      </c>
      <c r="O278" s="90"/>
    </row>
    <row r="279" spans="1:15" x14ac:dyDescent="0.3">
      <c r="A279" s="103">
        <v>277</v>
      </c>
      <c r="B279" s="92">
        <f t="shared" si="68"/>
        <v>44287</v>
      </c>
      <c r="C279" s="71">
        <f>SUM('loading plan 2019.2019'!L257:M257)</f>
        <v>0</v>
      </c>
      <c r="D279" s="88">
        <f t="shared" si="65"/>
        <v>0</v>
      </c>
      <c r="E279" s="88">
        <f t="shared" si="62"/>
        <v>0</v>
      </c>
      <c r="F279" s="89" t="e">
        <f t="shared" si="66"/>
        <v>#N/A</v>
      </c>
      <c r="G279" s="90"/>
      <c r="I279" s="87">
        <v>277</v>
      </c>
      <c r="J279" s="93">
        <f t="shared" si="69"/>
        <v>44287</v>
      </c>
      <c r="K279" s="71">
        <f>IFERROR(VLOOKUP(J279,'input from AMS loads'!$A$1:$E$999,5,FALSE),0)</f>
        <v>0</v>
      </c>
      <c r="L279" s="88">
        <f t="shared" si="63"/>
        <v>0</v>
      </c>
      <c r="M279" s="88">
        <f t="shared" si="64"/>
        <v>0</v>
      </c>
      <c r="N279" s="89" t="e">
        <f t="shared" si="67"/>
        <v>#N/A</v>
      </c>
      <c r="O279" s="90"/>
    </row>
    <row r="280" spans="1:15" x14ac:dyDescent="0.3">
      <c r="A280" s="102">
        <v>278</v>
      </c>
      <c r="B280" s="92">
        <f t="shared" si="68"/>
        <v>44288</v>
      </c>
      <c r="C280" s="71">
        <f>SUM('loading plan 2019.2019'!O257:P257)</f>
        <v>0</v>
      </c>
      <c r="D280" s="88">
        <f t="shared" si="65"/>
        <v>0</v>
      </c>
      <c r="E280" s="88">
        <f t="shared" si="62"/>
        <v>0</v>
      </c>
      <c r="F280" s="89" t="e">
        <f t="shared" si="66"/>
        <v>#N/A</v>
      </c>
      <c r="G280" s="90"/>
      <c r="I280" s="87">
        <v>278</v>
      </c>
      <c r="J280" s="93">
        <f t="shared" si="69"/>
        <v>44288</v>
      </c>
      <c r="K280" s="71">
        <f>IFERROR(VLOOKUP(J280,'input from AMS loads'!$A$1:$E$999,5,FALSE),0)</f>
        <v>0</v>
      </c>
      <c r="L280" s="88">
        <f t="shared" si="63"/>
        <v>0</v>
      </c>
      <c r="M280" s="88">
        <f t="shared" si="64"/>
        <v>0</v>
      </c>
      <c r="N280" s="89" t="e">
        <f t="shared" si="67"/>
        <v>#N/A</v>
      </c>
      <c r="O280" s="90"/>
    </row>
    <row r="281" spans="1:15" x14ac:dyDescent="0.3">
      <c r="A281" s="102">
        <v>279</v>
      </c>
      <c r="B281" s="92">
        <f t="shared" si="68"/>
        <v>44289</v>
      </c>
      <c r="C281" s="71">
        <f>SUM('loading plan 2019.2019'!R257:S257)</f>
        <v>0</v>
      </c>
      <c r="D281" s="88">
        <f t="shared" si="65"/>
        <v>0</v>
      </c>
      <c r="E281" s="88">
        <f t="shared" si="62"/>
        <v>0</v>
      </c>
      <c r="F281" s="89" t="e">
        <f t="shared" si="66"/>
        <v>#N/A</v>
      </c>
      <c r="G281" s="90"/>
      <c r="I281" s="87">
        <v>279</v>
      </c>
      <c r="J281" s="93">
        <f t="shared" si="69"/>
        <v>44289</v>
      </c>
      <c r="K281" s="71">
        <f>IFERROR(VLOOKUP(J281,'input from AMS loads'!$A$1:$E$999,5,FALSE),0)</f>
        <v>0</v>
      </c>
      <c r="L281" s="88">
        <f t="shared" si="63"/>
        <v>0</v>
      </c>
      <c r="M281" s="88">
        <f t="shared" si="64"/>
        <v>0</v>
      </c>
      <c r="N281" s="89" t="e">
        <f t="shared" si="67"/>
        <v>#N/A</v>
      </c>
      <c r="O281" s="90"/>
    </row>
    <row r="282" spans="1:15" ht="15" thickBot="1" x14ac:dyDescent="0.35">
      <c r="A282" s="103">
        <v>280</v>
      </c>
      <c r="B282" s="92">
        <f t="shared" si="68"/>
        <v>44290</v>
      </c>
      <c r="C282" s="94">
        <f>SUM('loading plan 2019.2019'!U257:V257)</f>
        <v>0</v>
      </c>
      <c r="D282" s="95">
        <f t="shared" si="65"/>
        <v>0</v>
      </c>
      <c r="E282" s="95">
        <f t="shared" si="62"/>
        <v>0</v>
      </c>
      <c r="F282" s="96" t="e">
        <f t="shared" si="66"/>
        <v>#N/A</v>
      </c>
      <c r="G282" s="97">
        <f>SUM(C276:C282)</f>
        <v>0</v>
      </c>
      <c r="I282" s="87">
        <v>280</v>
      </c>
      <c r="J282" s="93">
        <f t="shared" si="69"/>
        <v>44290</v>
      </c>
      <c r="K282" s="98">
        <f>IFERROR(VLOOKUP(J282,'input from AMS loads'!$A$1:$E$999,5,FALSE),0)</f>
        <v>0</v>
      </c>
      <c r="L282" s="99">
        <f t="shared" si="63"/>
        <v>0</v>
      </c>
      <c r="M282" s="99">
        <f t="shared" si="64"/>
        <v>0</v>
      </c>
      <c r="N282" s="100" t="e">
        <f t="shared" si="67"/>
        <v>#N/A</v>
      </c>
      <c r="O282" s="101">
        <f>SUM(K276:K282)</f>
        <v>0</v>
      </c>
    </row>
    <row r="283" spans="1:15" x14ac:dyDescent="0.3">
      <c r="A283" s="102">
        <v>281</v>
      </c>
      <c r="B283" s="92">
        <f t="shared" si="68"/>
        <v>44291</v>
      </c>
      <c r="C283" s="71">
        <f>SUM('loading plan 2019.2019'!C263:D263)</f>
        <v>0</v>
      </c>
      <c r="D283" s="88">
        <f t="shared" si="65"/>
        <v>0</v>
      </c>
      <c r="E283" s="88">
        <f t="shared" si="62"/>
        <v>0</v>
      </c>
      <c r="F283" s="89" t="e">
        <f t="shared" si="66"/>
        <v>#N/A</v>
      </c>
      <c r="G283" s="90"/>
      <c r="I283" s="87">
        <v>281</v>
      </c>
      <c r="J283" s="93">
        <f t="shared" si="69"/>
        <v>44291</v>
      </c>
      <c r="K283" s="71">
        <f>IFERROR(VLOOKUP(J283,'input from AMS loads'!$A$1:$E$999,5,FALSE),0)</f>
        <v>0</v>
      </c>
      <c r="L283" s="88">
        <f t="shared" si="63"/>
        <v>0</v>
      </c>
      <c r="M283" s="88">
        <f t="shared" si="64"/>
        <v>0</v>
      </c>
      <c r="N283" s="89" t="e">
        <f t="shared" si="67"/>
        <v>#N/A</v>
      </c>
      <c r="O283" s="90"/>
    </row>
    <row r="284" spans="1:15" x14ac:dyDescent="0.3">
      <c r="A284" s="102">
        <v>282</v>
      </c>
      <c r="B284" s="92">
        <f t="shared" si="68"/>
        <v>44292</v>
      </c>
      <c r="C284" s="71">
        <f>SUM('loading plan 2019.2019'!F263:G263)</f>
        <v>0</v>
      </c>
      <c r="D284" s="88">
        <f t="shared" si="65"/>
        <v>0</v>
      </c>
      <c r="E284" s="88">
        <f t="shared" si="62"/>
        <v>0</v>
      </c>
      <c r="F284" s="89" t="e">
        <f t="shared" si="66"/>
        <v>#N/A</v>
      </c>
      <c r="G284" s="90"/>
      <c r="I284" s="87">
        <v>282</v>
      </c>
      <c r="J284" s="93">
        <f t="shared" si="69"/>
        <v>44292</v>
      </c>
      <c r="K284" s="71">
        <f>IFERROR(VLOOKUP(J284,'input from AMS loads'!$A$1:$E$999,5,FALSE),0)</f>
        <v>0</v>
      </c>
      <c r="L284" s="88">
        <f t="shared" si="63"/>
        <v>0</v>
      </c>
      <c r="M284" s="88">
        <f t="shared" si="64"/>
        <v>0</v>
      </c>
      <c r="N284" s="89" t="e">
        <f t="shared" si="67"/>
        <v>#N/A</v>
      </c>
      <c r="O284" s="90"/>
    </row>
    <row r="285" spans="1:15" x14ac:dyDescent="0.3">
      <c r="A285" s="103">
        <v>283</v>
      </c>
      <c r="B285" s="92">
        <f t="shared" si="68"/>
        <v>44293</v>
      </c>
      <c r="C285" s="71">
        <f>SUM('loading plan 2019.2019'!I263:J263)</f>
        <v>0</v>
      </c>
      <c r="D285" s="88">
        <f t="shared" si="65"/>
        <v>0</v>
      </c>
      <c r="E285" s="88">
        <f t="shared" si="62"/>
        <v>0</v>
      </c>
      <c r="F285" s="89" t="e">
        <f t="shared" si="66"/>
        <v>#N/A</v>
      </c>
      <c r="G285" s="90"/>
      <c r="I285" s="87">
        <v>283</v>
      </c>
      <c r="J285" s="93">
        <f t="shared" si="69"/>
        <v>44293</v>
      </c>
      <c r="K285" s="71">
        <f>IFERROR(VLOOKUP(J285,'input from AMS loads'!$A$1:$E$999,5,FALSE),0)</f>
        <v>0</v>
      </c>
      <c r="L285" s="88">
        <f t="shared" si="63"/>
        <v>0</v>
      </c>
      <c r="M285" s="88">
        <f t="shared" si="64"/>
        <v>0</v>
      </c>
      <c r="N285" s="89" t="e">
        <f t="shared" si="67"/>
        <v>#N/A</v>
      </c>
      <c r="O285" s="90"/>
    </row>
    <row r="286" spans="1:15" x14ac:dyDescent="0.3">
      <c r="A286" s="102">
        <v>284</v>
      </c>
      <c r="B286" s="92">
        <f t="shared" si="68"/>
        <v>44294</v>
      </c>
      <c r="C286" s="71">
        <f>SUM('loading plan 2019.2019'!L263:M263)</f>
        <v>0</v>
      </c>
      <c r="D286" s="88">
        <f t="shared" si="65"/>
        <v>0</v>
      </c>
      <c r="E286" s="88">
        <f t="shared" si="62"/>
        <v>0</v>
      </c>
      <c r="F286" s="89" t="e">
        <f t="shared" si="66"/>
        <v>#N/A</v>
      </c>
      <c r="G286" s="90"/>
      <c r="I286" s="87">
        <v>284</v>
      </c>
      <c r="J286" s="93">
        <f t="shared" si="69"/>
        <v>44294</v>
      </c>
      <c r="K286" s="71">
        <f>IFERROR(VLOOKUP(J286,'input from AMS loads'!$A$1:$E$999,5,FALSE),0)</f>
        <v>0</v>
      </c>
      <c r="L286" s="88">
        <f t="shared" si="63"/>
        <v>0</v>
      </c>
      <c r="M286" s="88">
        <f t="shared" si="64"/>
        <v>0</v>
      </c>
      <c r="N286" s="89" t="e">
        <f t="shared" si="67"/>
        <v>#N/A</v>
      </c>
      <c r="O286" s="90"/>
    </row>
    <row r="287" spans="1:15" x14ac:dyDescent="0.3">
      <c r="A287" s="102">
        <v>285</v>
      </c>
      <c r="B287" s="92">
        <f t="shared" si="68"/>
        <v>44295</v>
      </c>
      <c r="C287" s="71">
        <f>SUM('loading plan 2019.2019'!O263:P263)</f>
        <v>0</v>
      </c>
      <c r="D287" s="88">
        <f t="shared" si="65"/>
        <v>0</v>
      </c>
      <c r="E287" s="88">
        <f t="shared" si="62"/>
        <v>0</v>
      </c>
      <c r="F287" s="89" t="e">
        <f t="shared" si="66"/>
        <v>#N/A</v>
      </c>
      <c r="G287" s="90"/>
      <c r="I287" s="87">
        <v>285</v>
      </c>
      <c r="J287" s="93">
        <f t="shared" si="69"/>
        <v>44295</v>
      </c>
      <c r="K287" s="71">
        <f>IFERROR(VLOOKUP(J287,'input from AMS loads'!$A$1:$E$999,5,FALSE),0)</f>
        <v>0</v>
      </c>
      <c r="L287" s="88">
        <f t="shared" si="63"/>
        <v>0</v>
      </c>
      <c r="M287" s="88">
        <f t="shared" si="64"/>
        <v>0</v>
      </c>
      <c r="N287" s="89" t="e">
        <f t="shared" si="67"/>
        <v>#N/A</v>
      </c>
      <c r="O287" s="90"/>
    </row>
    <row r="288" spans="1:15" x14ac:dyDescent="0.3">
      <c r="A288" s="103">
        <v>286</v>
      </c>
      <c r="B288" s="92">
        <f t="shared" si="68"/>
        <v>44296</v>
      </c>
      <c r="C288" s="71">
        <f>SUM('loading plan 2019.2019'!R263:S263)</f>
        <v>0</v>
      </c>
      <c r="D288" s="88">
        <f t="shared" si="65"/>
        <v>0</v>
      </c>
      <c r="E288" s="88">
        <f t="shared" si="62"/>
        <v>0</v>
      </c>
      <c r="F288" s="89" t="e">
        <f t="shared" si="66"/>
        <v>#N/A</v>
      </c>
      <c r="G288" s="90"/>
      <c r="I288" s="87">
        <v>286</v>
      </c>
      <c r="J288" s="93">
        <f t="shared" si="69"/>
        <v>44296</v>
      </c>
      <c r="K288" s="71">
        <f>IFERROR(VLOOKUP(J288,'input from AMS loads'!$A$1:$E$999,5,FALSE),0)</f>
        <v>0</v>
      </c>
      <c r="L288" s="88">
        <f t="shared" si="63"/>
        <v>0</v>
      </c>
      <c r="M288" s="88">
        <f t="shared" si="64"/>
        <v>0</v>
      </c>
      <c r="N288" s="89" t="e">
        <f t="shared" si="67"/>
        <v>#N/A</v>
      </c>
      <c r="O288" s="90"/>
    </row>
    <row r="289" spans="1:15" ht="15" thickBot="1" x14ac:dyDescent="0.35">
      <c r="A289" s="102">
        <v>287</v>
      </c>
      <c r="B289" s="92">
        <f t="shared" si="68"/>
        <v>44297</v>
      </c>
      <c r="C289" s="94">
        <f>SUM('loading plan 2019.2019'!U263:V263)</f>
        <v>0</v>
      </c>
      <c r="D289" s="95">
        <f t="shared" si="65"/>
        <v>0</v>
      </c>
      <c r="E289" s="95">
        <f t="shared" si="62"/>
        <v>0</v>
      </c>
      <c r="F289" s="96" t="e">
        <f t="shared" si="66"/>
        <v>#N/A</v>
      </c>
      <c r="G289" s="97">
        <f>SUM(C283:C289)</f>
        <v>0</v>
      </c>
      <c r="I289" s="87">
        <v>287</v>
      </c>
      <c r="J289" s="93">
        <f t="shared" si="69"/>
        <v>44297</v>
      </c>
      <c r="K289" s="98">
        <f>IFERROR(VLOOKUP(J289,'input from AMS loads'!$A$1:$E$999,5,FALSE),0)</f>
        <v>0</v>
      </c>
      <c r="L289" s="99">
        <f t="shared" si="63"/>
        <v>0</v>
      </c>
      <c r="M289" s="99">
        <f t="shared" si="64"/>
        <v>0</v>
      </c>
      <c r="N289" s="100" t="e">
        <f t="shared" si="67"/>
        <v>#N/A</v>
      </c>
      <c r="O289" s="101">
        <f>SUM(K283:K289)</f>
        <v>0</v>
      </c>
    </row>
    <row r="290" spans="1:15" x14ac:dyDescent="0.3">
      <c r="A290" s="102">
        <v>288</v>
      </c>
      <c r="B290" s="92">
        <f t="shared" si="68"/>
        <v>44298</v>
      </c>
      <c r="C290" s="71">
        <f>SUM('loading plan 2019.2019'!C269:D269)</f>
        <v>0</v>
      </c>
      <c r="D290" s="88">
        <f t="shared" si="65"/>
        <v>0</v>
      </c>
      <c r="E290" s="88">
        <f t="shared" si="62"/>
        <v>0</v>
      </c>
      <c r="F290" s="89" t="e">
        <f t="shared" si="66"/>
        <v>#N/A</v>
      </c>
      <c r="G290" s="90"/>
      <c r="I290" s="87">
        <v>288</v>
      </c>
      <c r="J290" s="93">
        <f t="shared" si="69"/>
        <v>44298</v>
      </c>
      <c r="K290" s="71">
        <f>IFERROR(VLOOKUP(J290,'input from AMS loads'!$A$1:$E$999,5,FALSE),0)</f>
        <v>0</v>
      </c>
      <c r="L290" s="88">
        <f t="shared" si="63"/>
        <v>0</v>
      </c>
      <c r="M290" s="88">
        <f t="shared" si="64"/>
        <v>0</v>
      </c>
      <c r="N290" s="89" t="e">
        <f t="shared" si="67"/>
        <v>#N/A</v>
      </c>
      <c r="O290" s="90"/>
    </row>
    <row r="291" spans="1:15" x14ac:dyDescent="0.3">
      <c r="A291" s="103">
        <v>289</v>
      </c>
      <c r="B291" s="92">
        <f t="shared" si="68"/>
        <v>44299</v>
      </c>
      <c r="C291" s="71">
        <f>SUM('loading plan 2019.2019'!F269:G269)</f>
        <v>0</v>
      </c>
      <c r="D291" s="88">
        <f t="shared" si="65"/>
        <v>0</v>
      </c>
      <c r="E291" s="88">
        <f t="shared" si="62"/>
        <v>0</v>
      </c>
      <c r="F291" s="89" t="e">
        <f t="shared" si="66"/>
        <v>#N/A</v>
      </c>
      <c r="G291" s="90"/>
      <c r="I291" s="87">
        <v>289</v>
      </c>
      <c r="J291" s="93">
        <f t="shared" si="69"/>
        <v>44299</v>
      </c>
      <c r="K291" s="71">
        <f>IFERROR(VLOOKUP(J291,'input from AMS loads'!$A$1:$E$999,5,FALSE),0)</f>
        <v>0</v>
      </c>
      <c r="L291" s="88">
        <f t="shared" si="63"/>
        <v>0</v>
      </c>
      <c r="M291" s="88">
        <f t="shared" si="64"/>
        <v>0</v>
      </c>
      <c r="N291" s="89" t="e">
        <f t="shared" si="67"/>
        <v>#N/A</v>
      </c>
      <c r="O291" s="90"/>
    </row>
    <row r="292" spans="1:15" x14ac:dyDescent="0.3">
      <c r="A292" s="102">
        <v>290</v>
      </c>
      <c r="B292" s="92">
        <f t="shared" si="68"/>
        <v>44300</v>
      </c>
      <c r="C292" s="71">
        <f>SUM('loading plan 2019.2019'!I269:J269)</f>
        <v>0</v>
      </c>
      <c r="D292" s="88">
        <f t="shared" si="65"/>
        <v>0</v>
      </c>
      <c r="E292" s="88">
        <f t="shared" si="62"/>
        <v>0</v>
      </c>
      <c r="F292" s="89" t="e">
        <f t="shared" si="66"/>
        <v>#N/A</v>
      </c>
      <c r="G292" s="90"/>
      <c r="I292" s="87">
        <v>290</v>
      </c>
      <c r="J292" s="93">
        <f t="shared" si="69"/>
        <v>44300</v>
      </c>
      <c r="K292" s="71">
        <f>IFERROR(VLOOKUP(J292,'input from AMS loads'!$A$1:$E$999,5,FALSE),0)</f>
        <v>0</v>
      </c>
      <c r="L292" s="88">
        <f t="shared" si="63"/>
        <v>0</v>
      </c>
      <c r="M292" s="88">
        <f t="shared" si="64"/>
        <v>0</v>
      </c>
      <c r="N292" s="89" t="e">
        <f t="shared" si="67"/>
        <v>#N/A</v>
      </c>
      <c r="O292" s="90"/>
    </row>
    <row r="293" spans="1:15" x14ac:dyDescent="0.3">
      <c r="A293" s="102">
        <v>291</v>
      </c>
      <c r="B293" s="92">
        <f t="shared" si="68"/>
        <v>44301</v>
      </c>
      <c r="C293" s="71">
        <f>SUM('loading plan 2019.2019'!L269:M269)</f>
        <v>0</v>
      </c>
      <c r="D293" s="88">
        <f t="shared" si="65"/>
        <v>0</v>
      </c>
      <c r="E293" s="88">
        <f t="shared" si="62"/>
        <v>0</v>
      </c>
      <c r="F293" s="89" t="e">
        <f t="shared" si="66"/>
        <v>#N/A</v>
      </c>
      <c r="G293" s="90"/>
      <c r="I293" s="87">
        <v>291</v>
      </c>
      <c r="J293" s="93">
        <f t="shared" si="69"/>
        <v>44301</v>
      </c>
      <c r="K293" s="71">
        <f>IFERROR(VLOOKUP(J293,'input from AMS loads'!$A$1:$E$999,5,FALSE),0)</f>
        <v>0</v>
      </c>
      <c r="L293" s="88">
        <f t="shared" si="63"/>
        <v>0</v>
      </c>
      <c r="M293" s="88">
        <f t="shared" si="64"/>
        <v>0</v>
      </c>
      <c r="N293" s="89" t="e">
        <f t="shared" si="67"/>
        <v>#N/A</v>
      </c>
      <c r="O293" s="90"/>
    </row>
    <row r="294" spans="1:15" x14ac:dyDescent="0.3">
      <c r="A294" s="103">
        <v>292</v>
      </c>
      <c r="B294" s="92">
        <f t="shared" si="68"/>
        <v>44302</v>
      </c>
      <c r="C294" s="71">
        <f>SUM('loading plan 2019.2019'!O269:P269)</f>
        <v>0</v>
      </c>
      <c r="D294" s="88">
        <f t="shared" si="65"/>
        <v>0</v>
      </c>
      <c r="E294" s="88">
        <f t="shared" si="62"/>
        <v>0</v>
      </c>
      <c r="F294" s="89" t="e">
        <f t="shared" si="66"/>
        <v>#N/A</v>
      </c>
      <c r="G294" s="90"/>
      <c r="I294" s="87">
        <v>292</v>
      </c>
      <c r="J294" s="93">
        <f t="shared" si="69"/>
        <v>44302</v>
      </c>
      <c r="K294" s="71">
        <f>IFERROR(VLOOKUP(J294,'input from AMS loads'!$A$1:$E$999,5,FALSE),0)</f>
        <v>0</v>
      </c>
      <c r="L294" s="88">
        <f t="shared" si="63"/>
        <v>0</v>
      </c>
      <c r="M294" s="88">
        <f t="shared" si="64"/>
        <v>0</v>
      </c>
      <c r="N294" s="89" t="e">
        <f t="shared" si="67"/>
        <v>#N/A</v>
      </c>
      <c r="O294" s="90"/>
    </row>
    <row r="295" spans="1:15" x14ac:dyDescent="0.3">
      <c r="A295" s="102">
        <v>293</v>
      </c>
      <c r="B295" s="92">
        <f t="shared" si="68"/>
        <v>44303</v>
      </c>
      <c r="C295" s="71">
        <f>SUM('loading plan 2019.2019'!R269:S269)</f>
        <v>0</v>
      </c>
      <c r="D295" s="88">
        <f t="shared" si="65"/>
        <v>0</v>
      </c>
      <c r="E295" s="88">
        <f t="shared" si="62"/>
        <v>0</v>
      </c>
      <c r="F295" s="89" t="e">
        <f t="shared" si="66"/>
        <v>#N/A</v>
      </c>
      <c r="G295" s="90"/>
      <c r="I295" s="87">
        <v>293</v>
      </c>
      <c r="J295" s="93">
        <f t="shared" si="69"/>
        <v>44303</v>
      </c>
      <c r="K295" s="71">
        <f>IFERROR(VLOOKUP(J295,'input from AMS loads'!$A$1:$E$999,5,FALSE),0)</f>
        <v>0</v>
      </c>
      <c r="L295" s="88">
        <f t="shared" si="63"/>
        <v>0</v>
      </c>
      <c r="M295" s="88">
        <f t="shared" si="64"/>
        <v>0</v>
      </c>
      <c r="N295" s="89" t="e">
        <f t="shared" si="67"/>
        <v>#N/A</v>
      </c>
      <c r="O295" s="90"/>
    </row>
    <row r="296" spans="1:15" ht="15" thickBot="1" x14ac:dyDescent="0.35">
      <c r="A296" s="102">
        <v>294</v>
      </c>
      <c r="B296" s="92">
        <f t="shared" si="68"/>
        <v>44304</v>
      </c>
      <c r="C296" s="94">
        <f>SUM('loading plan 2019.2019'!U269:V269)</f>
        <v>0</v>
      </c>
      <c r="D296" s="95">
        <f t="shared" si="65"/>
        <v>0</v>
      </c>
      <c r="E296" s="95">
        <f t="shared" si="62"/>
        <v>0</v>
      </c>
      <c r="F296" s="96" t="e">
        <f t="shared" si="66"/>
        <v>#N/A</v>
      </c>
      <c r="G296" s="97">
        <f>SUM(C290:C296)</f>
        <v>0</v>
      </c>
      <c r="I296" s="87">
        <v>294</v>
      </c>
      <c r="J296" s="93">
        <f t="shared" si="69"/>
        <v>44304</v>
      </c>
      <c r="K296" s="98">
        <f>IFERROR(VLOOKUP(J296,'input from AMS loads'!$A$1:$E$999,5,FALSE),0)</f>
        <v>0</v>
      </c>
      <c r="L296" s="99">
        <f t="shared" si="63"/>
        <v>0</v>
      </c>
      <c r="M296" s="99">
        <f t="shared" si="64"/>
        <v>0</v>
      </c>
      <c r="N296" s="100" t="e">
        <f t="shared" si="67"/>
        <v>#N/A</v>
      </c>
      <c r="O296" s="101">
        <f>SUM(K290:K296)</f>
        <v>0</v>
      </c>
    </row>
    <row r="297" spans="1:15" x14ac:dyDescent="0.3">
      <c r="A297" s="103">
        <v>295</v>
      </c>
      <c r="B297" s="92">
        <f t="shared" si="68"/>
        <v>44305</v>
      </c>
      <c r="C297" s="71">
        <f>SUM('loading plan 2019.2019'!C275:D275)</f>
        <v>0</v>
      </c>
      <c r="D297" s="88">
        <f t="shared" si="65"/>
        <v>0</v>
      </c>
      <c r="E297" s="88">
        <f t="shared" si="62"/>
        <v>0</v>
      </c>
      <c r="F297" s="89" t="e">
        <f t="shared" si="66"/>
        <v>#N/A</v>
      </c>
      <c r="G297" s="90"/>
      <c r="I297" s="87">
        <v>295</v>
      </c>
      <c r="J297" s="93">
        <f t="shared" si="69"/>
        <v>44305</v>
      </c>
      <c r="K297" s="71">
        <f>IFERROR(VLOOKUP(J297,'input from AMS loads'!$A$1:$E$999,5,FALSE),0)</f>
        <v>0</v>
      </c>
      <c r="L297" s="88">
        <f t="shared" si="63"/>
        <v>0</v>
      </c>
      <c r="M297" s="88">
        <f t="shared" si="64"/>
        <v>0</v>
      </c>
      <c r="N297" s="89" t="e">
        <f t="shared" si="67"/>
        <v>#N/A</v>
      </c>
      <c r="O297" s="90"/>
    </row>
    <row r="298" spans="1:15" x14ac:dyDescent="0.3">
      <c r="A298" s="102">
        <v>296</v>
      </c>
      <c r="B298" s="92">
        <f t="shared" si="68"/>
        <v>44306</v>
      </c>
      <c r="C298" s="71">
        <f>SUM('loading plan 2019.2019'!F275:G275)</f>
        <v>0</v>
      </c>
      <c r="D298" s="88">
        <f t="shared" si="65"/>
        <v>0</v>
      </c>
      <c r="E298" s="88">
        <f t="shared" si="62"/>
        <v>0</v>
      </c>
      <c r="F298" s="89" t="e">
        <f t="shared" si="66"/>
        <v>#N/A</v>
      </c>
      <c r="G298" s="90"/>
      <c r="I298" s="87">
        <v>296</v>
      </c>
      <c r="J298" s="93">
        <f t="shared" si="69"/>
        <v>44306</v>
      </c>
      <c r="K298" s="71">
        <f>IFERROR(VLOOKUP(J298,'input from AMS loads'!$A$1:$E$999,5,FALSE),0)</f>
        <v>0</v>
      </c>
      <c r="L298" s="88">
        <f t="shared" si="63"/>
        <v>0</v>
      </c>
      <c r="M298" s="88">
        <f t="shared" si="64"/>
        <v>0</v>
      </c>
      <c r="N298" s="89" t="e">
        <f t="shared" si="67"/>
        <v>#N/A</v>
      </c>
      <c r="O298" s="90"/>
    </row>
    <row r="299" spans="1:15" x14ac:dyDescent="0.3">
      <c r="A299" s="102">
        <v>297</v>
      </c>
      <c r="B299" s="92">
        <f t="shared" si="68"/>
        <v>44307</v>
      </c>
      <c r="C299" s="71">
        <f>SUM('loading plan 2019.2019'!I275:J275)</f>
        <v>0</v>
      </c>
      <c r="D299" s="88">
        <f t="shared" si="65"/>
        <v>0</v>
      </c>
      <c r="E299" s="88">
        <f t="shared" si="62"/>
        <v>0</v>
      </c>
      <c r="F299" s="89" t="e">
        <f t="shared" si="66"/>
        <v>#N/A</v>
      </c>
      <c r="G299" s="90"/>
      <c r="I299" s="87">
        <v>297</v>
      </c>
      <c r="J299" s="93">
        <f t="shared" si="69"/>
        <v>44307</v>
      </c>
      <c r="K299" s="71">
        <f>IFERROR(VLOOKUP(J299,'input from AMS loads'!$A$1:$E$999,5,FALSE),0)</f>
        <v>0</v>
      </c>
      <c r="L299" s="88">
        <f t="shared" si="63"/>
        <v>0</v>
      </c>
      <c r="M299" s="88">
        <f t="shared" si="64"/>
        <v>0</v>
      </c>
      <c r="N299" s="89" t="e">
        <f t="shared" si="67"/>
        <v>#N/A</v>
      </c>
      <c r="O299" s="90"/>
    </row>
    <row r="300" spans="1:15" x14ac:dyDescent="0.3">
      <c r="A300" s="103">
        <v>298</v>
      </c>
      <c r="B300" s="92">
        <f t="shared" si="68"/>
        <v>44308</v>
      </c>
      <c r="C300" s="71">
        <f>SUM('loading plan 2019.2019'!L275:M275)</f>
        <v>0</v>
      </c>
      <c r="D300" s="88">
        <f t="shared" si="65"/>
        <v>0</v>
      </c>
      <c r="E300" s="88">
        <f t="shared" si="62"/>
        <v>0</v>
      </c>
      <c r="F300" s="89" t="e">
        <f t="shared" si="66"/>
        <v>#N/A</v>
      </c>
      <c r="G300" s="90"/>
      <c r="I300" s="87">
        <v>298</v>
      </c>
      <c r="J300" s="93">
        <f t="shared" si="69"/>
        <v>44308</v>
      </c>
      <c r="K300" s="71">
        <f>IFERROR(VLOOKUP(J300,'input from AMS loads'!$A$1:$E$999,5,FALSE),0)</f>
        <v>0</v>
      </c>
      <c r="L300" s="88">
        <f t="shared" si="63"/>
        <v>0</v>
      </c>
      <c r="M300" s="88">
        <f t="shared" si="64"/>
        <v>0</v>
      </c>
      <c r="N300" s="89" t="e">
        <f t="shared" si="67"/>
        <v>#N/A</v>
      </c>
      <c r="O300" s="90"/>
    </row>
    <row r="301" spans="1:15" x14ac:dyDescent="0.3">
      <c r="A301" s="102">
        <v>299</v>
      </c>
      <c r="B301" s="92">
        <f t="shared" si="68"/>
        <v>44309</v>
      </c>
      <c r="C301" s="71">
        <f>SUM('loading plan 2019.2019'!O275:P275)</f>
        <v>0</v>
      </c>
      <c r="D301" s="88">
        <f t="shared" si="65"/>
        <v>0</v>
      </c>
      <c r="E301" s="88">
        <f t="shared" si="62"/>
        <v>0</v>
      </c>
      <c r="F301" s="89" t="e">
        <f t="shared" si="66"/>
        <v>#N/A</v>
      </c>
      <c r="G301" s="90"/>
      <c r="I301" s="87">
        <v>299</v>
      </c>
      <c r="J301" s="93">
        <f t="shared" si="69"/>
        <v>44309</v>
      </c>
      <c r="K301" s="71">
        <f>IFERROR(VLOOKUP(J301,'input from AMS loads'!$A$1:$E$999,5,FALSE),0)</f>
        <v>0</v>
      </c>
      <c r="L301" s="88">
        <f t="shared" si="63"/>
        <v>0</v>
      </c>
      <c r="M301" s="88">
        <f t="shared" si="64"/>
        <v>0</v>
      </c>
      <c r="N301" s="89" t="e">
        <f t="shared" si="67"/>
        <v>#N/A</v>
      </c>
      <c r="O301" s="90"/>
    </row>
    <row r="302" spans="1:15" x14ac:dyDescent="0.3">
      <c r="A302" s="102">
        <v>300</v>
      </c>
      <c r="B302" s="92">
        <f t="shared" si="68"/>
        <v>44310</v>
      </c>
      <c r="C302" s="71">
        <f>SUM('loading plan 2019.2019'!R275:S275)</f>
        <v>0</v>
      </c>
      <c r="D302" s="88">
        <f t="shared" si="65"/>
        <v>0</v>
      </c>
      <c r="E302" s="88">
        <f t="shared" si="62"/>
        <v>0</v>
      </c>
      <c r="F302" s="89" t="e">
        <f t="shared" si="66"/>
        <v>#N/A</v>
      </c>
      <c r="G302" s="90"/>
      <c r="I302" s="87">
        <v>300</v>
      </c>
      <c r="J302" s="93">
        <f t="shared" si="69"/>
        <v>44310</v>
      </c>
      <c r="K302" s="71">
        <f>IFERROR(VLOOKUP(J302,'input from AMS loads'!$A$1:$E$999,5,FALSE),0)</f>
        <v>0</v>
      </c>
      <c r="L302" s="88">
        <f t="shared" si="63"/>
        <v>0</v>
      </c>
      <c r="M302" s="88">
        <f t="shared" si="64"/>
        <v>0</v>
      </c>
      <c r="N302" s="89" t="e">
        <f t="shared" si="67"/>
        <v>#N/A</v>
      </c>
      <c r="O302" s="90"/>
    </row>
    <row r="303" spans="1:15" ht="15" thickBot="1" x14ac:dyDescent="0.35">
      <c r="A303" s="103">
        <v>301</v>
      </c>
      <c r="B303" s="92">
        <f t="shared" si="68"/>
        <v>44311</v>
      </c>
      <c r="C303" s="94">
        <f>SUM('loading plan 2019.2019'!U275:V275)</f>
        <v>0</v>
      </c>
      <c r="D303" s="95">
        <f t="shared" si="65"/>
        <v>0</v>
      </c>
      <c r="E303" s="95">
        <f t="shared" si="62"/>
        <v>0</v>
      </c>
      <c r="F303" s="96" t="e">
        <f t="shared" si="66"/>
        <v>#N/A</v>
      </c>
      <c r="G303" s="97">
        <f>SUM(C297:C303)</f>
        <v>0</v>
      </c>
      <c r="I303" s="87">
        <v>301</v>
      </c>
      <c r="J303" s="93">
        <f t="shared" si="69"/>
        <v>44311</v>
      </c>
      <c r="K303" s="98">
        <f>IFERROR(VLOOKUP(J303,'input from AMS loads'!$A$1:$E$999,5,FALSE),0)</f>
        <v>0</v>
      </c>
      <c r="L303" s="99">
        <f t="shared" si="63"/>
        <v>0</v>
      </c>
      <c r="M303" s="99">
        <f t="shared" si="64"/>
        <v>0</v>
      </c>
      <c r="N303" s="100" t="e">
        <f t="shared" si="67"/>
        <v>#N/A</v>
      </c>
      <c r="O303" s="101">
        <f>SUM(K297:K303)</f>
        <v>0</v>
      </c>
    </row>
    <row r="304" spans="1:15" x14ac:dyDescent="0.3">
      <c r="A304" s="102">
        <v>302</v>
      </c>
      <c r="B304" s="92">
        <f t="shared" si="68"/>
        <v>44312</v>
      </c>
      <c r="C304" s="71">
        <f>SUM('loading plan 2019.2019'!C281:D281)</f>
        <v>0</v>
      </c>
      <c r="D304" s="88">
        <f t="shared" si="65"/>
        <v>0</v>
      </c>
      <c r="E304" s="88">
        <f t="shared" si="62"/>
        <v>0</v>
      </c>
      <c r="F304" s="89" t="e">
        <f t="shared" si="66"/>
        <v>#N/A</v>
      </c>
      <c r="G304" s="90"/>
      <c r="I304" s="87">
        <v>302</v>
      </c>
      <c r="J304" s="93">
        <f t="shared" si="69"/>
        <v>44312</v>
      </c>
      <c r="K304" s="71">
        <f>IFERROR(VLOOKUP(J304,'input from AMS loads'!$A$1:$E$999,5,FALSE),0)</f>
        <v>0</v>
      </c>
      <c r="L304" s="88">
        <f t="shared" si="63"/>
        <v>0</v>
      </c>
      <c r="M304" s="88">
        <f t="shared" si="64"/>
        <v>0</v>
      </c>
      <c r="N304" s="89" t="e">
        <f t="shared" si="67"/>
        <v>#N/A</v>
      </c>
      <c r="O304" s="90"/>
    </row>
    <row r="305" spans="1:15" x14ac:dyDescent="0.3">
      <c r="A305" s="102">
        <v>303</v>
      </c>
      <c r="B305" s="92">
        <f t="shared" si="68"/>
        <v>44313</v>
      </c>
      <c r="C305" s="71">
        <f>SUM('loading plan 2019.2019'!F281:G281)</f>
        <v>0</v>
      </c>
      <c r="D305" s="88">
        <f t="shared" si="65"/>
        <v>0</v>
      </c>
      <c r="E305" s="88">
        <f t="shared" si="62"/>
        <v>0</v>
      </c>
      <c r="F305" s="89" t="e">
        <f t="shared" si="66"/>
        <v>#N/A</v>
      </c>
      <c r="G305" s="90"/>
      <c r="I305" s="87">
        <v>303</v>
      </c>
      <c r="J305" s="93">
        <f t="shared" si="69"/>
        <v>44313</v>
      </c>
      <c r="K305" s="71">
        <f>IFERROR(VLOOKUP(J305,'input from AMS loads'!$A$1:$E$999,5,FALSE),0)</f>
        <v>0</v>
      </c>
      <c r="L305" s="88">
        <f t="shared" si="63"/>
        <v>0</v>
      </c>
      <c r="M305" s="88">
        <f t="shared" si="64"/>
        <v>0</v>
      </c>
      <c r="N305" s="89" t="e">
        <f t="shared" si="67"/>
        <v>#N/A</v>
      </c>
      <c r="O305" s="90"/>
    </row>
    <row r="306" spans="1:15" x14ac:dyDescent="0.3">
      <c r="A306" s="103">
        <v>304</v>
      </c>
      <c r="B306" s="92">
        <f t="shared" si="68"/>
        <v>44314</v>
      </c>
      <c r="C306" s="71">
        <f>SUM('loading plan 2019.2019'!I281:J281)</f>
        <v>0</v>
      </c>
      <c r="D306" s="88">
        <f t="shared" si="65"/>
        <v>0</v>
      </c>
      <c r="E306" s="88">
        <f t="shared" si="62"/>
        <v>0</v>
      </c>
      <c r="F306" s="89" t="e">
        <f t="shared" si="66"/>
        <v>#N/A</v>
      </c>
      <c r="G306" s="90"/>
      <c r="I306" s="87">
        <v>304</v>
      </c>
      <c r="J306" s="93">
        <f t="shared" si="69"/>
        <v>44314</v>
      </c>
      <c r="K306" s="71">
        <f>IFERROR(VLOOKUP(J306,'input from AMS loads'!$A$1:$E$999,5,FALSE),0)</f>
        <v>0</v>
      </c>
      <c r="L306" s="88">
        <f t="shared" si="63"/>
        <v>0</v>
      </c>
      <c r="M306" s="88">
        <f t="shared" si="64"/>
        <v>0</v>
      </c>
      <c r="N306" s="89" t="e">
        <f t="shared" si="67"/>
        <v>#N/A</v>
      </c>
      <c r="O306" s="90"/>
    </row>
    <row r="307" spans="1:15" x14ac:dyDescent="0.3">
      <c r="A307" s="102">
        <v>305</v>
      </c>
      <c r="B307" s="92">
        <f t="shared" si="68"/>
        <v>44315</v>
      </c>
      <c r="C307" s="71">
        <f>SUM('loading plan 2019.2019'!L281:M281)</f>
        <v>0</v>
      </c>
      <c r="D307" s="88">
        <f t="shared" si="65"/>
        <v>0</v>
      </c>
      <c r="E307" s="88">
        <f t="shared" si="62"/>
        <v>0</v>
      </c>
      <c r="F307" s="89" t="e">
        <f t="shared" si="66"/>
        <v>#N/A</v>
      </c>
      <c r="G307" s="90"/>
      <c r="I307" s="87">
        <v>305</v>
      </c>
      <c r="J307" s="93">
        <f t="shared" si="69"/>
        <v>44315</v>
      </c>
      <c r="K307" s="71">
        <f>IFERROR(VLOOKUP(J307,'input from AMS loads'!$A$1:$E$999,5,FALSE),0)</f>
        <v>0</v>
      </c>
      <c r="L307" s="88">
        <f t="shared" si="63"/>
        <v>0</v>
      </c>
      <c r="M307" s="88">
        <f t="shared" si="64"/>
        <v>0</v>
      </c>
      <c r="N307" s="89" t="e">
        <f t="shared" si="67"/>
        <v>#N/A</v>
      </c>
      <c r="O307" s="90"/>
    </row>
    <row r="308" spans="1:15" x14ac:dyDescent="0.3">
      <c r="A308" s="102">
        <v>306</v>
      </c>
      <c r="B308" s="92">
        <f t="shared" si="68"/>
        <v>44316</v>
      </c>
      <c r="C308" s="71">
        <f>SUM('loading plan 2019.2019'!O281:P281)</f>
        <v>0</v>
      </c>
      <c r="D308" s="88">
        <f t="shared" si="65"/>
        <v>0</v>
      </c>
      <c r="E308" s="88">
        <f t="shared" si="62"/>
        <v>0</v>
      </c>
      <c r="F308" s="89" t="e">
        <f t="shared" si="66"/>
        <v>#N/A</v>
      </c>
      <c r="G308" s="90"/>
      <c r="I308" s="87">
        <v>306</v>
      </c>
      <c r="J308" s="93">
        <f t="shared" si="69"/>
        <v>44316</v>
      </c>
      <c r="K308" s="71">
        <f>IFERROR(VLOOKUP(J308,'input from AMS loads'!$A$1:$E$999,5,FALSE),0)</f>
        <v>0</v>
      </c>
      <c r="L308" s="88">
        <f t="shared" si="63"/>
        <v>0</v>
      </c>
      <c r="M308" s="88">
        <f t="shared" si="64"/>
        <v>0</v>
      </c>
      <c r="N308" s="89" t="e">
        <f t="shared" si="67"/>
        <v>#N/A</v>
      </c>
      <c r="O308" s="90"/>
    </row>
    <row r="309" spans="1:15" x14ac:dyDescent="0.3">
      <c r="A309" s="103">
        <v>307</v>
      </c>
      <c r="B309" s="92">
        <f t="shared" si="68"/>
        <v>44317</v>
      </c>
      <c r="C309" s="71">
        <f>SUM('loading plan 2019.2019'!R281:S281)</f>
        <v>0</v>
      </c>
      <c r="D309" s="88">
        <f t="shared" si="65"/>
        <v>0</v>
      </c>
      <c r="E309" s="88">
        <f t="shared" si="62"/>
        <v>0</v>
      </c>
      <c r="F309" s="89" t="e">
        <f t="shared" si="66"/>
        <v>#N/A</v>
      </c>
      <c r="G309" s="90"/>
      <c r="I309" s="87">
        <v>307</v>
      </c>
      <c r="J309" s="93">
        <f t="shared" si="69"/>
        <v>44317</v>
      </c>
      <c r="K309" s="71">
        <f>IFERROR(VLOOKUP(J309,'input from AMS loads'!$A$1:$E$999,5,FALSE),0)</f>
        <v>0</v>
      </c>
      <c r="L309" s="88">
        <f t="shared" si="63"/>
        <v>0</v>
      </c>
      <c r="M309" s="88">
        <f t="shared" si="64"/>
        <v>0</v>
      </c>
      <c r="N309" s="89" t="e">
        <f t="shared" si="67"/>
        <v>#N/A</v>
      </c>
      <c r="O309" s="90"/>
    </row>
    <row r="310" spans="1:15" ht="15" thickBot="1" x14ac:dyDescent="0.35">
      <c r="A310" s="102">
        <v>308</v>
      </c>
      <c r="B310" s="92">
        <f t="shared" si="68"/>
        <v>44318</v>
      </c>
      <c r="C310" s="94">
        <f>SUM('loading plan 2019.2019'!U281:V281)</f>
        <v>0</v>
      </c>
      <c r="D310" s="95">
        <f t="shared" si="65"/>
        <v>0</v>
      </c>
      <c r="E310" s="95">
        <f t="shared" si="62"/>
        <v>0</v>
      </c>
      <c r="F310" s="96" t="e">
        <f t="shared" si="66"/>
        <v>#N/A</v>
      </c>
      <c r="G310" s="97">
        <f>SUM(C304:C310)</f>
        <v>0</v>
      </c>
      <c r="I310" s="87">
        <v>308</v>
      </c>
      <c r="J310" s="93">
        <f t="shared" si="69"/>
        <v>44318</v>
      </c>
      <c r="K310" s="98">
        <f>IFERROR(VLOOKUP(J310,'input from AMS loads'!$A$1:$E$999,5,FALSE),0)</f>
        <v>0</v>
      </c>
      <c r="L310" s="99">
        <f t="shared" si="63"/>
        <v>0</v>
      </c>
      <c r="M310" s="99">
        <f t="shared" si="64"/>
        <v>0</v>
      </c>
      <c r="N310" s="100" t="e">
        <f t="shared" si="67"/>
        <v>#N/A</v>
      </c>
      <c r="O310" s="101">
        <f>SUM(K304:K310)</f>
        <v>0</v>
      </c>
    </row>
    <row r="311" spans="1:15" x14ac:dyDescent="0.3">
      <c r="A311" s="102">
        <v>309</v>
      </c>
      <c r="B311" s="92">
        <f t="shared" si="68"/>
        <v>44319</v>
      </c>
      <c r="C311" s="71">
        <f>SUM('loading plan 2019.2019'!C287:D287)</f>
        <v>0</v>
      </c>
      <c r="D311" s="88">
        <f t="shared" si="65"/>
        <v>0</v>
      </c>
      <c r="E311" s="88">
        <f t="shared" si="62"/>
        <v>0</v>
      </c>
      <c r="F311" s="89" t="e">
        <f t="shared" si="66"/>
        <v>#N/A</v>
      </c>
      <c r="G311" s="90"/>
      <c r="I311" s="87">
        <v>309</v>
      </c>
      <c r="J311" s="93">
        <f t="shared" si="69"/>
        <v>44319</v>
      </c>
      <c r="K311" s="71">
        <f>IFERROR(VLOOKUP(J311,'input from AMS loads'!$A$1:$E$999,5,FALSE),0)</f>
        <v>0</v>
      </c>
      <c r="L311" s="88">
        <f t="shared" si="63"/>
        <v>0</v>
      </c>
      <c r="M311" s="88">
        <f t="shared" si="64"/>
        <v>0</v>
      </c>
      <c r="N311" s="89" t="e">
        <f t="shared" si="67"/>
        <v>#N/A</v>
      </c>
      <c r="O311" s="90"/>
    </row>
    <row r="312" spans="1:15" x14ac:dyDescent="0.3">
      <c r="A312" s="103">
        <v>310</v>
      </c>
      <c r="B312" s="92">
        <f t="shared" si="68"/>
        <v>44320</v>
      </c>
      <c r="C312" s="71">
        <f>SUM('loading plan 2019.2019'!F287:G287)</f>
        <v>0</v>
      </c>
      <c r="D312" s="88">
        <f t="shared" si="65"/>
        <v>0</v>
      </c>
      <c r="E312" s="88">
        <f t="shared" si="62"/>
        <v>0</v>
      </c>
      <c r="F312" s="89" t="e">
        <f t="shared" si="66"/>
        <v>#N/A</v>
      </c>
      <c r="G312" s="90"/>
      <c r="I312" s="87">
        <v>310</v>
      </c>
      <c r="J312" s="93">
        <f t="shared" si="69"/>
        <v>44320</v>
      </c>
      <c r="K312" s="71">
        <f>IFERROR(VLOOKUP(J312,'input from AMS loads'!$A$1:$E$999,5,FALSE),0)</f>
        <v>0</v>
      </c>
      <c r="L312" s="88">
        <f t="shared" si="63"/>
        <v>0</v>
      </c>
      <c r="M312" s="88">
        <f t="shared" si="64"/>
        <v>0</v>
      </c>
      <c r="N312" s="89" t="e">
        <f t="shared" si="67"/>
        <v>#N/A</v>
      </c>
      <c r="O312" s="90"/>
    </row>
    <row r="313" spans="1:15" x14ac:dyDescent="0.3">
      <c r="A313" s="102">
        <v>311</v>
      </c>
      <c r="B313" s="92">
        <f t="shared" si="68"/>
        <v>44321</v>
      </c>
      <c r="C313" s="71">
        <f>SUM('loading plan 2019.2019'!I287:J287)</f>
        <v>0</v>
      </c>
      <c r="D313" s="88">
        <f t="shared" si="65"/>
        <v>0</v>
      </c>
      <c r="E313" s="88">
        <f t="shared" si="62"/>
        <v>0</v>
      </c>
      <c r="F313" s="89" t="e">
        <f t="shared" si="66"/>
        <v>#N/A</v>
      </c>
      <c r="G313" s="90"/>
      <c r="I313" s="87">
        <v>311</v>
      </c>
      <c r="J313" s="93">
        <f t="shared" si="69"/>
        <v>44321</v>
      </c>
      <c r="K313" s="71">
        <f>IFERROR(VLOOKUP(J313,'input from AMS loads'!$A$1:$E$999,5,FALSE),0)</f>
        <v>0</v>
      </c>
      <c r="L313" s="88">
        <f t="shared" si="63"/>
        <v>0</v>
      </c>
      <c r="M313" s="88">
        <f t="shared" si="64"/>
        <v>0</v>
      </c>
      <c r="N313" s="89" t="e">
        <f t="shared" si="67"/>
        <v>#N/A</v>
      </c>
      <c r="O313" s="90"/>
    </row>
    <row r="314" spans="1:15" x14ac:dyDescent="0.3">
      <c r="A314" s="102">
        <v>312</v>
      </c>
      <c r="B314" s="92">
        <f t="shared" si="68"/>
        <v>44322</v>
      </c>
      <c r="C314" s="71">
        <f>SUM('loading plan 2019.2019'!L287:M287)</f>
        <v>0</v>
      </c>
      <c r="D314" s="88">
        <f t="shared" si="65"/>
        <v>0</v>
      </c>
      <c r="E314" s="88">
        <f t="shared" si="62"/>
        <v>0</v>
      </c>
      <c r="F314" s="89" t="e">
        <f t="shared" si="66"/>
        <v>#N/A</v>
      </c>
      <c r="G314" s="90"/>
      <c r="I314" s="87">
        <v>312</v>
      </c>
      <c r="J314" s="93">
        <f t="shared" si="69"/>
        <v>44322</v>
      </c>
      <c r="K314" s="71">
        <f>IFERROR(VLOOKUP(J314,'input from AMS loads'!$A$1:$E$999,5,FALSE),0)</f>
        <v>0</v>
      </c>
      <c r="L314" s="88">
        <f t="shared" si="63"/>
        <v>0</v>
      </c>
      <c r="M314" s="88">
        <f t="shared" si="64"/>
        <v>0</v>
      </c>
      <c r="N314" s="89" t="e">
        <f t="shared" si="67"/>
        <v>#N/A</v>
      </c>
      <c r="O314" s="90"/>
    </row>
    <row r="315" spans="1:15" x14ac:dyDescent="0.3">
      <c r="A315" s="103">
        <v>313</v>
      </c>
      <c r="B315" s="92">
        <f t="shared" si="68"/>
        <v>44323</v>
      </c>
      <c r="C315" s="71">
        <f>SUM('loading plan 2019.2019'!O287:P287)</f>
        <v>0</v>
      </c>
      <c r="D315" s="88">
        <f t="shared" si="65"/>
        <v>0</v>
      </c>
      <c r="E315" s="88">
        <f t="shared" si="62"/>
        <v>0</v>
      </c>
      <c r="F315" s="89" t="e">
        <f t="shared" si="66"/>
        <v>#N/A</v>
      </c>
      <c r="G315" s="90"/>
      <c r="I315" s="87">
        <v>313</v>
      </c>
      <c r="J315" s="93">
        <f t="shared" si="69"/>
        <v>44323</v>
      </c>
      <c r="K315" s="71">
        <f>IFERROR(VLOOKUP(J315,'input from AMS loads'!$A$1:$E$999,5,FALSE),0)</f>
        <v>0</v>
      </c>
      <c r="L315" s="88">
        <f t="shared" si="63"/>
        <v>0</v>
      </c>
      <c r="M315" s="88">
        <f t="shared" si="64"/>
        <v>0</v>
      </c>
      <c r="N315" s="89" t="e">
        <f t="shared" si="67"/>
        <v>#N/A</v>
      </c>
      <c r="O315" s="90"/>
    </row>
    <row r="316" spans="1:15" x14ac:dyDescent="0.3">
      <c r="A316" s="102">
        <v>314</v>
      </c>
      <c r="B316" s="92">
        <f t="shared" si="68"/>
        <v>44324</v>
      </c>
      <c r="C316" s="71">
        <f>SUM('loading plan 2019.2019'!R287:S287)</f>
        <v>0</v>
      </c>
      <c r="D316" s="88">
        <f t="shared" si="65"/>
        <v>0</v>
      </c>
      <c r="E316" s="88">
        <f t="shared" si="62"/>
        <v>0</v>
      </c>
      <c r="F316" s="89" t="e">
        <f t="shared" si="66"/>
        <v>#N/A</v>
      </c>
      <c r="G316" s="90"/>
      <c r="I316" s="87">
        <v>314</v>
      </c>
      <c r="J316" s="93">
        <f t="shared" si="69"/>
        <v>44324</v>
      </c>
      <c r="K316" s="71">
        <f>IFERROR(VLOOKUP(J316,'input from AMS loads'!$A$1:$E$999,5,FALSE),0)</f>
        <v>0</v>
      </c>
      <c r="L316" s="88">
        <f t="shared" si="63"/>
        <v>0</v>
      </c>
      <c r="M316" s="88">
        <f t="shared" si="64"/>
        <v>0</v>
      </c>
      <c r="N316" s="89" t="e">
        <f t="shared" si="67"/>
        <v>#N/A</v>
      </c>
      <c r="O316" s="90"/>
    </row>
    <row r="317" spans="1:15" ht="15" thickBot="1" x14ac:dyDescent="0.35">
      <c r="A317" s="102">
        <v>315</v>
      </c>
      <c r="B317" s="92">
        <f t="shared" si="68"/>
        <v>44325</v>
      </c>
      <c r="C317" s="94">
        <f>SUM('loading plan 2019.2019'!U287:V287)</f>
        <v>0</v>
      </c>
      <c r="D317" s="95">
        <f t="shared" si="65"/>
        <v>0</v>
      </c>
      <c r="E317" s="95">
        <f t="shared" ref="E317:E368" si="70">SUM(C311:C317)</f>
        <v>0</v>
      </c>
      <c r="F317" s="96" t="e">
        <f t="shared" si="66"/>
        <v>#N/A</v>
      </c>
      <c r="G317" s="97">
        <f>SUM(C311:C317)</f>
        <v>0</v>
      </c>
      <c r="I317" s="87">
        <v>315</v>
      </c>
      <c r="J317" s="93">
        <f t="shared" si="69"/>
        <v>44325</v>
      </c>
      <c r="K317" s="98">
        <f>IFERROR(VLOOKUP(J317,'input from AMS loads'!$A$1:$E$999,5,FALSE),0)</f>
        <v>0</v>
      </c>
      <c r="L317" s="99">
        <f t="shared" ref="L317:L368" si="71">SUM(K290:K317)/4</f>
        <v>0</v>
      </c>
      <c r="M317" s="99">
        <f t="shared" ref="M317:M368" si="72">SUM(K311:K317)</f>
        <v>0</v>
      </c>
      <c r="N317" s="100" t="e">
        <f t="shared" si="67"/>
        <v>#N/A</v>
      </c>
      <c r="O317" s="101">
        <f>SUM(K311:K317)</f>
        <v>0</v>
      </c>
    </row>
    <row r="318" spans="1:15" x14ac:dyDescent="0.3">
      <c r="A318" s="103">
        <v>316</v>
      </c>
      <c r="B318" s="92">
        <f t="shared" si="68"/>
        <v>44326</v>
      </c>
      <c r="C318" s="71">
        <f>SUM('loading plan 2019.2019'!C293:D293)</f>
        <v>0</v>
      </c>
      <c r="D318" s="88">
        <f t="shared" si="65"/>
        <v>0</v>
      </c>
      <c r="E318" s="88">
        <f t="shared" si="70"/>
        <v>0</v>
      </c>
      <c r="F318" s="89" t="e">
        <f t="shared" si="66"/>
        <v>#N/A</v>
      </c>
      <c r="G318" s="90"/>
      <c r="I318" s="87">
        <v>316</v>
      </c>
      <c r="J318" s="93">
        <f t="shared" si="69"/>
        <v>44326</v>
      </c>
      <c r="K318" s="71">
        <f>IFERROR(VLOOKUP(J318,'input from AMS loads'!$A$1:$E$999,5,FALSE),0)</f>
        <v>0</v>
      </c>
      <c r="L318" s="88">
        <f t="shared" si="71"/>
        <v>0</v>
      </c>
      <c r="M318" s="88">
        <f t="shared" si="72"/>
        <v>0</v>
      </c>
      <c r="N318" s="89" t="e">
        <f t="shared" si="67"/>
        <v>#N/A</v>
      </c>
      <c r="O318" s="90"/>
    </row>
    <row r="319" spans="1:15" x14ac:dyDescent="0.3">
      <c r="A319" s="102">
        <v>317</v>
      </c>
      <c r="B319" s="92">
        <f t="shared" si="68"/>
        <v>44327</v>
      </c>
      <c r="C319" s="71">
        <f>SUM('loading plan 2019.2019'!F293:G293)</f>
        <v>0</v>
      </c>
      <c r="D319" s="88">
        <f t="shared" si="65"/>
        <v>0</v>
      </c>
      <c r="E319" s="88">
        <f t="shared" si="70"/>
        <v>0</v>
      </c>
      <c r="F319" s="89" t="e">
        <f t="shared" si="66"/>
        <v>#N/A</v>
      </c>
      <c r="G319" s="90"/>
      <c r="I319" s="87">
        <v>317</v>
      </c>
      <c r="J319" s="93">
        <f t="shared" si="69"/>
        <v>44327</v>
      </c>
      <c r="K319" s="71">
        <f>IFERROR(VLOOKUP(J319,'input from AMS loads'!$A$1:$E$999,5,FALSE),0)</f>
        <v>0</v>
      </c>
      <c r="L319" s="88">
        <f t="shared" si="71"/>
        <v>0</v>
      </c>
      <c r="M319" s="88">
        <f t="shared" si="72"/>
        <v>0</v>
      </c>
      <c r="N319" s="89" t="e">
        <f t="shared" si="67"/>
        <v>#N/A</v>
      </c>
      <c r="O319" s="90"/>
    </row>
    <row r="320" spans="1:15" x14ac:dyDescent="0.3">
      <c r="A320" s="102">
        <v>318</v>
      </c>
      <c r="B320" s="92">
        <f t="shared" si="68"/>
        <v>44328</v>
      </c>
      <c r="C320" s="71">
        <f>SUM('loading plan 2019.2019'!I293:J293)</f>
        <v>0</v>
      </c>
      <c r="D320" s="88">
        <f t="shared" si="65"/>
        <v>0</v>
      </c>
      <c r="E320" s="88">
        <f t="shared" si="70"/>
        <v>0</v>
      </c>
      <c r="F320" s="89" t="e">
        <f t="shared" si="66"/>
        <v>#N/A</v>
      </c>
      <c r="G320" s="90"/>
      <c r="I320" s="87">
        <v>318</v>
      </c>
      <c r="J320" s="93">
        <f t="shared" si="69"/>
        <v>44328</v>
      </c>
      <c r="K320" s="71">
        <f>IFERROR(VLOOKUP(J320,'input from AMS loads'!$A$1:$E$999,5,FALSE),0)</f>
        <v>0</v>
      </c>
      <c r="L320" s="88">
        <f t="shared" si="71"/>
        <v>0</v>
      </c>
      <c r="M320" s="88">
        <f t="shared" si="72"/>
        <v>0</v>
      </c>
      <c r="N320" s="89" t="e">
        <f t="shared" si="67"/>
        <v>#N/A</v>
      </c>
      <c r="O320" s="90"/>
    </row>
    <row r="321" spans="1:15" x14ac:dyDescent="0.3">
      <c r="A321" s="103">
        <v>319</v>
      </c>
      <c r="B321" s="92">
        <f t="shared" si="68"/>
        <v>44329</v>
      </c>
      <c r="C321" s="71">
        <f>SUM('loading plan 2019.2019'!L293:M293)</f>
        <v>0</v>
      </c>
      <c r="D321" s="88">
        <f t="shared" si="65"/>
        <v>0</v>
      </c>
      <c r="E321" s="88">
        <f t="shared" si="70"/>
        <v>0</v>
      </c>
      <c r="F321" s="89" t="e">
        <f t="shared" si="66"/>
        <v>#N/A</v>
      </c>
      <c r="G321" s="90"/>
      <c r="I321" s="87">
        <v>319</v>
      </c>
      <c r="J321" s="93">
        <f t="shared" si="69"/>
        <v>44329</v>
      </c>
      <c r="K321" s="71">
        <f>IFERROR(VLOOKUP(J321,'input from AMS loads'!$A$1:$E$999,5,FALSE),0)</f>
        <v>0</v>
      </c>
      <c r="L321" s="88">
        <f t="shared" si="71"/>
        <v>0</v>
      </c>
      <c r="M321" s="88">
        <f t="shared" si="72"/>
        <v>0</v>
      </c>
      <c r="N321" s="89" t="e">
        <f t="shared" si="67"/>
        <v>#N/A</v>
      </c>
      <c r="O321" s="90"/>
    </row>
    <row r="322" spans="1:15" x14ac:dyDescent="0.3">
      <c r="A322" s="102">
        <v>320</v>
      </c>
      <c r="B322" s="92">
        <f t="shared" si="68"/>
        <v>44330</v>
      </c>
      <c r="C322" s="71">
        <f>SUM('loading plan 2019.2019'!O293:P293)</f>
        <v>0</v>
      </c>
      <c r="D322" s="88">
        <f t="shared" ref="D322:D368" si="73">SUM(C295:C322)/4</f>
        <v>0</v>
      </c>
      <c r="E322" s="88">
        <f t="shared" si="70"/>
        <v>0</v>
      </c>
      <c r="F322" s="89" t="e">
        <f t="shared" si="66"/>
        <v>#N/A</v>
      </c>
      <c r="G322" s="90"/>
      <c r="I322" s="87">
        <v>320</v>
      </c>
      <c r="J322" s="93">
        <f t="shared" si="69"/>
        <v>44330</v>
      </c>
      <c r="K322" s="71">
        <f>IFERROR(VLOOKUP(J322,'input from AMS loads'!$A$1:$E$999,5,FALSE),0)</f>
        <v>0</v>
      </c>
      <c r="L322" s="88">
        <f t="shared" si="71"/>
        <v>0</v>
      </c>
      <c r="M322" s="88">
        <f t="shared" si="72"/>
        <v>0</v>
      </c>
      <c r="N322" s="89" t="e">
        <f t="shared" si="67"/>
        <v>#N/A</v>
      </c>
      <c r="O322" s="90"/>
    </row>
    <row r="323" spans="1:15" x14ac:dyDescent="0.3">
      <c r="A323" s="102">
        <v>321</v>
      </c>
      <c r="B323" s="92">
        <f t="shared" si="68"/>
        <v>44331</v>
      </c>
      <c r="C323" s="71">
        <f>SUM('loading plan 2019.2019'!R293:S293)</f>
        <v>0</v>
      </c>
      <c r="D323" s="88">
        <f t="shared" si="73"/>
        <v>0</v>
      </c>
      <c r="E323" s="88">
        <f t="shared" si="70"/>
        <v>0</v>
      </c>
      <c r="F323" s="89" t="e">
        <f t="shared" si="66"/>
        <v>#N/A</v>
      </c>
      <c r="G323" s="90"/>
      <c r="I323" s="87">
        <v>321</v>
      </c>
      <c r="J323" s="93">
        <f t="shared" si="69"/>
        <v>44331</v>
      </c>
      <c r="K323" s="71">
        <f>IFERROR(VLOOKUP(J323,'input from AMS loads'!$A$1:$E$999,5,FALSE),0)</f>
        <v>0</v>
      </c>
      <c r="L323" s="88">
        <f t="shared" si="71"/>
        <v>0</v>
      </c>
      <c r="M323" s="88">
        <f t="shared" si="72"/>
        <v>0</v>
      </c>
      <c r="N323" s="89" t="e">
        <f t="shared" si="67"/>
        <v>#N/A</v>
      </c>
      <c r="O323" s="90"/>
    </row>
    <row r="324" spans="1:15" ht="15" thickBot="1" x14ac:dyDescent="0.35">
      <c r="A324" s="103">
        <v>322</v>
      </c>
      <c r="B324" s="92">
        <f t="shared" si="68"/>
        <v>44332</v>
      </c>
      <c r="C324" s="94">
        <f>SUM('loading plan 2019.2019'!U293:V293)</f>
        <v>0</v>
      </c>
      <c r="D324" s="95">
        <f t="shared" si="73"/>
        <v>0</v>
      </c>
      <c r="E324" s="95">
        <f t="shared" si="70"/>
        <v>0</v>
      </c>
      <c r="F324" s="96" t="e">
        <f t="shared" ref="F324:F368" si="74">IFERROR(IF(E324/D324&gt;150%,E324/D324,NA()),NA())</f>
        <v>#N/A</v>
      </c>
      <c r="G324" s="97">
        <f>SUM(C318:C324)</f>
        <v>0</v>
      </c>
      <c r="I324" s="87">
        <v>322</v>
      </c>
      <c r="J324" s="93">
        <f t="shared" si="69"/>
        <v>44332</v>
      </c>
      <c r="K324" s="98">
        <f>IFERROR(VLOOKUP(J324,'input from AMS loads'!$A$1:$E$999,5,FALSE),0)</f>
        <v>0</v>
      </c>
      <c r="L324" s="99">
        <f t="shared" si="71"/>
        <v>0</v>
      </c>
      <c r="M324" s="99">
        <f t="shared" si="72"/>
        <v>0</v>
      </c>
      <c r="N324" s="100" t="e">
        <f t="shared" ref="N324:N368" si="75">IFERROR(IF(M324/L324&gt;150%,M324/L324,NA()),NA())</f>
        <v>#N/A</v>
      </c>
      <c r="O324" s="101">
        <f>SUM(K318:K324)</f>
        <v>0</v>
      </c>
    </row>
    <row r="325" spans="1:15" x14ac:dyDescent="0.3">
      <c r="A325" s="102">
        <v>323</v>
      </c>
      <c r="B325" s="92">
        <f t="shared" ref="B325:B368" si="76">B324+1</f>
        <v>44333</v>
      </c>
      <c r="C325" s="71">
        <f>SUM('loading plan 2019.2019'!C299:D299)</f>
        <v>0</v>
      </c>
      <c r="D325" s="88">
        <f t="shared" si="73"/>
        <v>0</v>
      </c>
      <c r="E325" s="88">
        <f t="shared" si="70"/>
        <v>0</v>
      </c>
      <c r="F325" s="89" t="e">
        <f t="shared" si="74"/>
        <v>#N/A</v>
      </c>
      <c r="G325" s="90"/>
      <c r="I325" s="87">
        <v>323</v>
      </c>
      <c r="J325" s="93">
        <f t="shared" ref="J325:J368" si="77">J324+1</f>
        <v>44333</v>
      </c>
      <c r="K325" s="71">
        <f>IFERROR(VLOOKUP(J325,'input from AMS loads'!$A$1:$E$999,5,FALSE),0)</f>
        <v>0</v>
      </c>
      <c r="L325" s="88">
        <f t="shared" si="71"/>
        <v>0</v>
      </c>
      <c r="M325" s="88">
        <f t="shared" si="72"/>
        <v>0</v>
      </c>
      <c r="N325" s="89" t="e">
        <f t="shared" si="75"/>
        <v>#N/A</v>
      </c>
      <c r="O325" s="90"/>
    </row>
    <row r="326" spans="1:15" x14ac:dyDescent="0.3">
      <c r="A326" s="102">
        <v>324</v>
      </c>
      <c r="B326" s="92">
        <f t="shared" si="76"/>
        <v>44334</v>
      </c>
      <c r="C326" s="71">
        <f>SUM('loading plan 2019.2019'!F299:G299)</f>
        <v>0</v>
      </c>
      <c r="D326" s="88">
        <f t="shared" si="73"/>
        <v>0</v>
      </c>
      <c r="E326" s="88">
        <f t="shared" si="70"/>
        <v>0</v>
      </c>
      <c r="F326" s="89" t="e">
        <f t="shared" si="74"/>
        <v>#N/A</v>
      </c>
      <c r="G326" s="90"/>
      <c r="I326" s="87">
        <v>324</v>
      </c>
      <c r="J326" s="93">
        <f t="shared" si="77"/>
        <v>44334</v>
      </c>
      <c r="K326" s="71">
        <f>IFERROR(VLOOKUP(J326,'input from AMS loads'!$A$1:$E$999,5,FALSE),0)</f>
        <v>0</v>
      </c>
      <c r="L326" s="88">
        <f t="shared" si="71"/>
        <v>0</v>
      </c>
      <c r="M326" s="88">
        <f t="shared" si="72"/>
        <v>0</v>
      </c>
      <c r="N326" s="89" t="e">
        <f t="shared" si="75"/>
        <v>#N/A</v>
      </c>
      <c r="O326" s="90"/>
    </row>
    <row r="327" spans="1:15" x14ac:dyDescent="0.3">
      <c r="A327" s="103">
        <v>325</v>
      </c>
      <c r="B327" s="92">
        <f t="shared" si="76"/>
        <v>44335</v>
      </c>
      <c r="C327" s="71">
        <f>SUM('loading plan 2019.2019'!I299:J299)</f>
        <v>0</v>
      </c>
      <c r="D327" s="88">
        <f t="shared" si="73"/>
        <v>0</v>
      </c>
      <c r="E327" s="88">
        <f t="shared" si="70"/>
        <v>0</v>
      </c>
      <c r="F327" s="89" t="e">
        <f t="shared" si="74"/>
        <v>#N/A</v>
      </c>
      <c r="G327" s="90"/>
      <c r="I327" s="87">
        <v>325</v>
      </c>
      <c r="J327" s="93">
        <f t="shared" si="77"/>
        <v>44335</v>
      </c>
      <c r="K327" s="71">
        <f>IFERROR(VLOOKUP(J327,'input from AMS loads'!$A$1:$E$999,5,FALSE),0)</f>
        <v>0</v>
      </c>
      <c r="L327" s="88">
        <f t="shared" si="71"/>
        <v>0</v>
      </c>
      <c r="M327" s="88">
        <f t="shared" si="72"/>
        <v>0</v>
      </c>
      <c r="N327" s="89" t="e">
        <f t="shared" si="75"/>
        <v>#N/A</v>
      </c>
      <c r="O327" s="90"/>
    </row>
    <row r="328" spans="1:15" x14ac:dyDescent="0.3">
      <c r="A328" s="102">
        <v>326</v>
      </c>
      <c r="B328" s="92">
        <f t="shared" si="76"/>
        <v>44336</v>
      </c>
      <c r="C328" s="71">
        <f>SUM('loading plan 2019.2019'!L299:M299)</f>
        <v>0</v>
      </c>
      <c r="D328" s="88">
        <f t="shared" si="73"/>
        <v>0</v>
      </c>
      <c r="E328" s="88">
        <f t="shared" si="70"/>
        <v>0</v>
      </c>
      <c r="F328" s="89" t="e">
        <f t="shared" si="74"/>
        <v>#N/A</v>
      </c>
      <c r="G328" s="90"/>
      <c r="I328" s="87">
        <v>326</v>
      </c>
      <c r="J328" s="93">
        <f t="shared" si="77"/>
        <v>44336</v>
      </c>
      <c r="K328" s="71">
        <f>IFERROR(VLOOKUP(J328,'input from AMS loads'!$A$1:$E$999,5,FALSE),0)</f>
        <v>0</v>
      </c>
      <c r="L328" s="88">
        <f t="shared" si="71"/>
        <v>0</v>
      </c>
      <c r="M328" s="88">
        <f t="shared" si="72"/>
        <v>0</v>
      </c>
      <c r="N328" s="89" t="e">
        <f t="shared" si="75"/>
        <v>#N/A</v>
      </c>
      <c r="O328" s="90"/>
    </row>
    <row r="329" spans="1:15" x14ac:dyDescent="0.3">
      <c r="A329" s="102">
        <v>327</v>
      </c>
      <c r="B329" s="92">
        <f t="shared" si="76"/>
        <v>44337</v>
      </c>
      <c r="C329" s="71">
        <f>SUM('loading plan 2019.2019'!O299:P299)</f>
        <v>0</v>
      </c>
      <c r="D329" s="88">
        <f t="shared" si="73"/>
        <v>0</v>
      </c>
      <c r="E329" s="88">
        <f t="shared" si="70"/>
        <v>0</v>
      </c>
      <c r="F329" s="89" t="e">
        <f t="shared" si="74"/>
        <v>#N/A</v>
      </c>
      <c r="G329" s="90"/>
      <c r="I329" s="87">
        <v>327</v>
      </c>
      <c r="J329" s="93">
        <f t="shared" si="77"/>
        <v>44337</v>
      </c>
      <c r="K329" s="71">
        <f>IFERROR(VLOOKUP(J329,'input from AMS loads'!$A$1:$E$999,5,FALSE),0)</f>
        <v>0</v>
      </c>
      <c r="L329" s="88">
        <f t="shared" si="71"/>
        <v>0</v>
      </c>
      <c r="M329" s="88">
        <f t="shared" si="72"/>
        <v>0</v>
      </c>
      <c r="N329" s="89" t="e">
        <f t="shared" si="75"/>
        <v>#N/A</v>
      </c>
      <c r="O329" s="90"/>
    </row>
    <row r="330" spans="1:15" x14ac:dyDescent="0.3">
      <c r="A330" s="103">
        <v>328</v>
      </c>
      <c r="B330" s="92">
        <f t="shared" si="76"/>
        <v>44338</v>
      </c>
      <c r="C330" s="71">
        <f>SUM('loading plan 2019.2019'!R299:S299)</f>
        <v>0</v>
      </c>
      <c r="D330" s="88">
        <f t="shared" si="73"/>
        <v>0</v>
      </c>
      <c r="E330" s="88">
        <f t="shared" si="70"/>
        <v>0</v>
      </c>
      <c r="F330" s="89" t="e">
        <f t="shared" si="74"/>
        <v>#N/A</v>
      </c>
      <c r="G330" s="90"/>
      <c r="I330" s="87">
        <v>328</v>
      </c>
      <c r="J330" s="93">
        <f t="shared" si="77"/>
        <v>44338</v>
      </c>
      <c r="K330" s="71">
        <f>IFERROR(VLOOKUP(J330,'input from AMS loads'!$A$1:$E$999,5,FALSE),0)</f>
        <v>0</v>
      </c>
      <c r="L330" s="88">
        <f t="shared" si="71"/>
        <v>0</v>
      </c>
      <c r="M330" s="88">
        <f t="shared" si="72"/>
        <v>0</v>
      </c>
      <c r="N330" s="89" t="e">
        <f t="shared" si="75"/>
        <v>#N/A</v>
      </c>
      <c r="O330" s="90"/>
    </row>
    <row r="331" spans="1:15" ht="15" thickBot="1" x14ac:dyDescent="0.35">
      <c r="A331" s="102">
        <v>329</v>
      </c>
      <c r="B331" s="92">
        <f t="shared" si="76"/>
        <v>44339</v>
      </c>
      <c r="C331" s="94">
        <f>SUM('loading plan 2019.2019'!U299:V299)</f>
        <v>0</v>
      </c>
      <c r="D331" s="95">
        <f t="shared" si="73"/>
        <v>0</v>
      </c>
      <c r="E331" s="95">
        <f t="shared" si="70"/>
        <v>0</v>
      </c>
      <c r="F331" s="96" t="e">
        <f t="shared" si="74"/>
        <v>#N/A</v>
      </c>
      <c r="G331" s="97">
        <f>SUM(C325:C331)</f>
        <v>0</v>
      </c>
      <c r="I331" s="87">
        <v>329</v>
      </c>
      <c r="J331" s="93">
        <f t="shared" si="77"/>
        <v>44339</v>
      </c>
      <c r="K331" s="98">
        <f>IFERROR(VLOOKUP(J331,'input from AMS loads'!$A$1:$E$999,5,FALSE),0)</f>
        <v>0</v>
      </c>
      <c r="L331" s="99">
        <f t="shared" si="71"/>
        <v>0</v>
      </c>
      <c r="M331" s="99">
        <f t="shared" si="72"/>
        <v>0</v>
      </c>
      <c r="N331" s="100" t="e">
        <f t="shared" si="75"/>
        <v>#N/A</v>
      </c>
      <c r="O331" s="101">
        <f>SUM(K325:K331)</f>
        <v>0</v>
      </c>
    </row>
    <row r="332" spans="1:15" x14ac:dyDescent="0.3">
      <c r="A332" s="102">
        <v>330</v>
      </c>
      <c r="B332" s="92">
        <f t="shared" si="76"/>
        <v>44340</v>
      </c>
      <c r="C332" s="71">
        <f>SUM('loading plan 2019.2019'!C305:D305)</f>
        <v>0</v>
      </c>
      <c r="D332" s="88">
        <f t="shared" si="73"/>
        <v>0</v>
      </c>
      <c r="E332" s="88">
        <f t="shared" si="70"/>
        <v>0</v>
      </c>
      <c r="F332" s="89" t="e">
        <f t="shared" si="74"/>
        <v>#N/A</v>
      </c>
      <c r="G332" s="90"/>
      <c r="I332" s="87">
        <v>330</v>
      </c>
      <c r="J332" s="93">
        <f t="shared" si="77"/>
        <v>44340</v>
      </c>
      <c r="K332" s="71">
        <f>IFERROR(VLOOKUP(J332,'input from AMS loads'!$A$1:$E$999,5,FALSE),0)</f>
        <v>0</v>
      </c>
      <c r="L332" s="88">
        <f t="shared" si="71"/>
        <v>0</v>
      </c>
      <c r="M332" s="88">
        <f t="shared" si="72"/>
        <v>0</v>
      </c>
      <c r="N332" s="89" t="e">
        <f t="shared" si="75"/>
        <v>#N/A</v>
      </c>
      <c r="O332" s="90"/>
    </row>
    <row r="333" spans="1:15" x14ac:dyDescent="0.3">
      <c r="A333" s="103">
        <v>331</v>
      </c>
      <c r="B333" s="92">
        <f t="shared" si="76"/>
        <v>44341</v>
      </c>
      <c r="C333" s="71">
        <f>SUM('loading plan 2019.2019'!F305:G305)</f>
        <v>0</v>
      </c>
      <c r="D333" s="88">
        <f t="shared" si="73"/>
        <v>0</v>
      </c>
      <c r="E333" s="88">
        <f t="shared" si="70"/>
        <v>0</v>
      </c>
      <c r="F333" s="89" t="e">
        <f t="shared" si="74"/>
        <v>#N/A</v>
      </c>
      <c r="G333" s="90"/>
      <c r="I333" s="87">
        <v>331</v>
      </c>
      <c r="J333" s="93">
        <f t="shared" si="77"/>
        <v>44341</v>
      </c>
      <c r="K333" s="71">
        <f>IFERROR(VLOOKUP(J333,'input from AMS loads'!$A$1:$E$999,5,FALSE),0)</f>
        <v>0</v>
      </c>
      <c r="L333" s="88">
        <f t="shared" si="71"/>
        <v>0</v>
      </c>
      <c r="M333" s="88">
        <f t="shared" si="72"/>
        <v>0</v>
      </c>
      <c r="N333" s="89" t="e">
        <f t="shared" si="75"/>
        <v>#N/A</v>
      </c>
      <c r="O333" s="90"/>
    </row>
    <row r="334" spans="1:15" x14ac:dyDescent="0.3">
      <c r="A334" s="102">
        <v>332</v>
      </c>
      <c r="B334" s="92">
        <f t="shared" si="76"/>
        <v>44342</v>
      </c>
      <c r="C334" s="71">
        <f>SUM('loading plan 2019.2019'!I305:J305)</f>
        <v>0</v>
      </c>
      <c r="D334" s="88">
        <f t="shared" si="73"/>
        <v>0</v>
      </c>
      <c r="E334" s="88">
        <f t="shared" si="70"/>
        <v>0</v>
      </c>
      <c r="F334" s="89" t="e">
        <f t="shared" si="74"/>
        <v>#N/A</v>
      </c>
      <c r="G334" s="90"/>
      <c r="I334" s="87">
        <v>332</v>
      </c>
      <c r="J334" s="93">
        <f t="shared" si="77"/>
        <v>44342</v>
      </c>
      <c r="K334" s="71">
        <f>IFERROR(VLOOKUP(J334,'input from AMS loads'!$A$1:$E$999,5,FALSE),0)</f>
        <v>0</v>
      </c>
      <c r="L334" s="88">
        <f t="shared" si="71"/>
        <v>0</v>
      </c>
      <c r="M334" s="88">
        <f t="shared" si="72"/>
        <v>0</v>
      </c>
      <c r="N334" s="89" t="e">
        <f t="shared" si="75"/>
        <v>#N/A</v>
      </c>
      <c r="O334" s="90"/>
    </row>
    <row r="335" spans="1:15" x14ac:dyDescent="0.3">
      <c r="A335" s="102">
        <v>333</v>
      </c>
      <c r="B335" s="92">
        <f t="shared" si="76"/>
        <v>44343</v>
      </c>
      <c r="C335" s="71">
        <f>SUM('loading plan 2019.2019'!L305:M305)</f>
        <v>0</v>
      </c>
      <c r="D335" s="88">
        <f t="shared" si="73"/>
        <v>0</v>
      </c>
      <c r="E335" s="88">
        <f t="shared" si="70"/>
        <v>0</v>
      </c>
      <c r="F335" s="89" t="e">
        <f t="shared" si="74"/>
        <v>#N/A</v>
      </c>
      <c r="G335" s="90"/>
      <c r="I335" s="87">
        <v>333</v>
      </c>
      <c r="J335" s="93">
        <f t="shared" si="77"/>
        <v>44343</v>
      </c>
      <c r="K335" s="71">
        <f>IFERROR(VLOOKUP(J335,'input from AMS loads'!$A$1:$E$999,5,FALSE),0)</f>
        <v>0</v>
      </c>
      <c r="L335" s="88">
        <f t="shared" si="71"/>
        <v>0</v>
      </c>
      <c r="M335" s="88">
        <f t="shared" si="72"/>
        <v>0</v>
      </c>
      <c r="N335" s="89" t="e">
        <f t="shared" si="75"/>
        <v>#N/A</v>
      </c>
      <c r="O335" s="90"/>
    </row>
    <row r="336" spans="1:15" x14ac:dyDescent="0.3">
      <c r="A336" s="103">
        <v>334</v>
      </c>
      <c r="B336" s="92">
        <f t="shared" si="76"/>
        <v>44344</v>
      </c>
      <c r="C336" s="71">
        <f>SUM('loading plan 2019.2019'!O305:P305)</f>
        <v>0</v>
      </c>
      <c r="D336" s="88">
        <f t="shared" si="73"/>
        <v>0</v>
      </c>
      <c r="E336" s="88">
        <f t="shared" si="70"/>
        <v>0</v>
      </c>
      <c r="F336" s="89" t="e">
        <f t="shared" si="74"/>
        <v>#N/A</v>
      </c>
      <c r="G336" s="90"/>
      <c r="I336" s="87">
        <v>334</v>
      </c>
      <c r="J336" s="93">
        <f t="shared" si="77"/>
        <v>44344</v>
      </c>
      <c r="K336" s="71">
        <f>IFERROR(VLOOKUP(J336,'input from AMS loads'!$A$1:$E$999,5,FALSE),0)</f>
        <v>0</v>
      </c>
      <c r="L336" s="88">
        <f t="shared" si="71"/>
        <v>0</v>
      </c>
      <c r="M336" s="88">
        <f t="shared" si="72"/>
        <v>0</v>
      </c>
      <c r="N336" s="89" t="e">
        <f t="shared" si="75"/>
        <v>#N/A</v>
      </c>
      <c r="O336" s="90"/>
    </row>
    <row r="337" spans="1:15" x14ac:dyDescent="0.3">
      <c r="A337" s="102">
        <v>335</v>
      </c>
      <c r="B337" s="92">
        <f t="shared" si="76"/>
        <v>44345</v>
      </c>
      <c r="C337" s="71">
        <f>SUM('loading plan 2019.2019'!R305:S305)</f>
        <v>0</v>
      </c>
      <c r="D337" s="88">
        <f t="shared" si="73"/>
        <v>0</v>
      </c>
      <c r="E337" s="88">
        <f t="shared" si="70"/>
        <v>0</v>
      </c>
      <c r="F337" s="89" t="e">
        <f t="shared" si="74"/>
        <v>#N/A</v>
      </c>
      <c r="G337" s="90"/>
      <c r="I337" s="87">
        <v>335</v>
      </c>
      <c r="J337" s="93">
        <f t="shared" si="77"/>
        <v>44345</v>
      </c>
      <c r="K337" s="71">
        <f>IFERROR(VLOOKUP(J337,'input from AMS loads'!$A$1:$E$999,5,FALSE),0)</f>
        <v>0</v>
      </c>
      <c r="L337" s="88">
        <f t="shared" si="71"/>
        <v>0</v>
      </c>
      <c r="M337" s="88">
        <f t="shared" si="72"/>
        <v>0</v>
      </c>
      <c r="N337" s="89" t="e">
        <f t="shared" si="75"/>
        <v>#N/A</v>
      </c>
      <c r="O337" s="90"/>
    </row>
    <row r="338" spans="1:15" ht="15" thickBot="1" x14ac:dyDescent="0.35">
      <c r="A338" s="102">
        <v>336</v>
      </c>
      <c r="B338" s="92">
        <f t="shared" si="76"/>
        <v>44346</v>
      </c>
      <c r="C338" s="94">
        <f>SUM('loading plan 2019.2019'!U305:V305)</f>
        <v>0</v>
      </c>
      <c r="D338" s="95">
        <f t="shared" si="73"/>
        <v>0</v>
      </c>
      <c r="E338" s="95">
        <f t="shared" si="70"/>
        <v>0</v>
      </c>
      <c r="F338" s="96" t="e">
        <f t="shared" si="74"/>
        <v>#N/A</v>
      </c>
      <c r="G338" s="97">
        <f>SUM(C332:C338)</f>
        <v>0</v>
      </c>
      <c r="I338" s="87">
        <v>336</v>
      </c>
      <c r="J338" s="93">
        <f t="shared" si="77"/>
        <v>44346</v>
      </c>
      <c r="K338" s="98">
        <f>IFERROR(VLOOKUP(J338,'input from AMS loads'!$A$1:$E$999,5,FALSE),0)</f>
        <v>0</v>
      </c>
      <c r="L338" s="99">
        <f t="shared" si="71"/>
        <v>0</v>
      </c>
      <c r="M338" s="99">
        <f t="shared" si="72"/>
        <v>0</v>
      </c>
      <c r="N338" s="100" t="e">
        <f t="shared" si="75"/>
        <v>#N/A</v>
      </c>
      <c r="O338" s="101">
        <f>SUM(K332:K338)</f>
        <v>0</v>
      </c>
    </row>
    <row r="339" spans="1:15" x14ac:dyDescent="0.3">
      <c r="A339" s="103">
        <v>337</v>
      </c>
      <c r="B339" s="92">
        <f t="shared" si="76"/>
        <v>44347</v>
      </c>
      <c r="C339" s="71">
        <f>SUM('loading plan 2019.2019'!C311:D311)</f>
        <v>0</v>
      </c>
      <c r="D339" s="88">
        <f t="shared" si="73"/>
        <v>0</v>
      </c>
      <c r="E339" s="88">
        <f t="shared" si="70"/>
        <v>0</v>
      </c>
      <c r="F339" s="89" t="e">
        <f t="shared" si="74"/>
        <v>#N/A</v>
      </c>
      <c r="G339" s="90"/>
      <c r="I339" s="87">
        <v>337</v>
      </c>
      <c r="J339" s="93">
        <f t="shared" si="77"/>
        <v>44347</v>
      </c>
      <c r="K339" s="71">
        <f>IFERROR(VLOOKUP(J339,'input from AMS loads'!$A$1:$E$999,5,FALSE),0)</f>
        <v>0</v>
      </c>
      <c r="L339" s="88">
        <f t="shared" si="71"/>
        <v>0</v>
      </c>
      <c r="M339" s="88">
        <f t="shared" si="72"/>
        <v>0</v>
      </c>
      <c r="N339" s="89" t="e">
        <f t="shared" si="75"/>
        <v>#N/A</v>
      </c>
      <c r="O339" s="90"/>
    </row>
    <row r="340" spans="1:15" x14ac:dyDescent="0.3">
      <c r="A340" s="102">
        <v>338</v>
      </c>
      <c r="B340" s="92">
        <f t="shared" si="76"/>
        <v>44348</v>
      </c>
      <c r="C340" s="71">
        <f>SUM('loading plan 2019.2019'!F311:G311)</f>
        <v>0</v>
      </c>
      <c r="D340" s="88">
        <f t="shared" si="73"/>
        <v>0</v>
      </c>
      <c r="E340" s="88">
        <f t="shared" si="70"/>
        <v>0</v>
      </c>
      <c r="F340" s="89" t="e">
        <f t="shared" si="74"/>
        <v>#N/A</v>
      </c>
      <c r="G340" s="90"/>
      <c r="I340" s="87">
        <v>338</v>
      </c>
      <c r="J340" s="93">
        <f t="shared" si="77"/>
        <v>44348</v>
      </c>
      <c r="K340" s="71">
        <f>IFERROR(VLOOKUP(J340,'input from AMS loads'!$A$1:$E$999,5,FALSE),0)</f>
        <v>0</v>
      </c>
      <c r="L340" s="88">
        <f t="shared" si="71"/>
        <v>0</v>
      </c>
      <c r="M340" s="88">
        <f t="shared" si="72"/>
        <v>0</v>
      </c>
      <c r="N340" s="89" t="e">
        <f t="shared" si="75"/>
        <v>#N/A</v>
      </c>
      <c r="O340" s="90"/>
    </row>
    <row r="341" spans="1:15" x14ac:dyDescent="0.3">
      <c r="A341" s="102">
        <v>339</v>
      </c>
      <c r="B341" s="92">
        <f t="shared" si="76"/>
        <v>44349</v>
      </c>
      <c r="C341" s="71">
        <f>SUM('loading plan 2019.2019'!I311:J311)</f>
        <v>0</v>
      </c>
      <c r="D341" s="88">
        <f t="shared" si="73"/>
        <v>0</v>
      </c>
      <c r="E341" s="88">
        <f t="shared" si="70"/>
        <v>0</v>
      </c>
      <c r="F341" s="89" t="e">
        <f t="shared" si="74"/>
        <v>#N/A</v>
      </c>
      <c r="G341" s="90"/>
      <c r="I341" s="87">
        <v>339</v>
      </c>
      <c r="J341" s="93">
        <f t="shared" si="77"/>
        <v>44349</v>
      </c>
      <c r="K341" s="71">
        <f>IFERROR(VLOOKUP(J341,'input from AMS loads'!$A$1:$E$999,5,FALSE),0)</f>
        <v>0</v>
      </c>
      <c r="L341" s="88">
        <f t="shared" si="71"/>
        <v>0</v>
      </c>
      <c r="M341" s="88">
        <f t="shared" si="72"/>
        <v>0</v>
      </c>
      <c r="N341" s="89" t="e">
        <f t="shared" si="75"/>
        <v>#N/A</v>
      </c>
      <c r="O341" s="90"/>
    </row>
    <row r="342" spans="1:15" x14ac:dyDescent="0.3">
      <c r="A342" s="103">
        <v>340</v>
      </c>
      <c r="B342" s="92">
        <f t="shared" si="76"/>
        <v>44350</v>
      </c>
      <c r="C342" s="71">
        <f>SUM('loading plan 2019.2019'!L311:M311)</f>
        <v>0</v>
      </c>
      <c r="D342" s="88">
        <f t="shared" si="73"/>
        <v>0</v>
      </c>
      <c r="E342" s="88">
        <f t="shared" si="70"/>
        <v>0</v>
      </c>
      <c r="F342" s="89" t="e">
        <f t="shared" si="74"/>
        <v>#N/A</v>
      </c>
      <c r="G342" s="90"/>
      <c r="I342" s="87">
        <v>340</v>
      </c>
      <c r="J342" s="93">
        <f t="shared" si="77"/>
        <v>44350</v>
      </c>
      <c r="K342" s="71">
        <f>IFERROR(VLOOKUP(J342,'input from AMS loads'!$A$1:$E$999,5,FALSE),0)</f>
        <v>0</v>
      </c>
      <c r="L342" s="88">
        <f t="shared" si="71"/>
        <v>0</v>
      </c>
      <c r="M342" s="88">
        <f t="shared" si="72"/>
        <v>0</v>
      </c>
      <c r="N342" s="89" t="e">
        <f t="shared" si="75"/>
        <v>#N/A</v>
      </c>
      <c r="O342" s="90"/>
    </row>
    <row r="343" spans="1:15" x14ac:dyDescent="0.3">
      <c r="A343" s="102">
        <v>341</v>
      </c>
      <c r="B343" s="92">
        <f t="shared" si="76"/>
        <v>44351</v>
      </c>
      <c r="C343" s="71">
        <f>SUM('loading plan 2019.2019'!O311:P311)</f>
        <v>0</v>
      </c>
      <c r="D343" s="88">
        <f t="shared" si="73"/>
        <v>0</v>
      </c>
      <c r="E343" s="88">
        <f t="shared" si="70"/>
        <v>0</v>
      </c>
      <c r="F343" s="89" t="e">
        <f t="shared" si="74"/>
        <v>#N/A</v>
      </c>
      <c r="G343" s="90"/>
      <c r="I343" s="87">
        <v>341</v>
      </c>
      <c r="J343" s="93">
        <f t="shared" si="77"/>
        <v>44351</v>
      </c>
      <c r="K343" s="71">
        <f>IFERROR(VLOOKUP(J343,'input from AMS loads'!$A$1:$E$999,5,FALSE),0)</f>
        <v>0</v>
      </c>
      <c r="L343" s="88">
        <f t="shared" si="71"/>
        <v>0</v>
      </c>
      <c r="M343" s="88">
        <f t="shared" si="72"/>
        <v>0</v>
      </c>
      <c r="N343" s="89" t="e">
        <f t="shared" si="75"/>
        <v>#N/A</v>
      </c>
      <c r="O343" s="90"/>
    </row>
    <row r="344" spans="1:15" x14ac:dyDescent="0.3">
      <c r="A344" s="102">
        <v>342</v>
      </c>
      <c r="B344" s="92">
        <f t="shared" si="76"/>
        <v>44352</v>
      </c>
      <c r="C344" s="71">
        <f>SUM('loading plan 2019.2019'!R311:S311)</f>
        <v>0</v>
      </c>
      <c r="D344" s="88">
        <f t="shared" si="73"/>
        <v>0</v>
      </c>
      <c r="E344" s="88">
        <f t="shared" si="70"/>
        <v>0</v>
      </c>
      <c r="F344" s="89" t="e">
        <f t="shared" si="74"/>
        <v>#N/A</v>
      </c>
      <c r="G344" s="90"/>
      <c r="I344" s="87">
        <v>342</v>
      </c>
      <c r="J344" s="93">
        <f t="shared" si="77"/>
        <v>44352</v>
      </c>
      <c r="K344" s="71">
        <f>IFERROR(VLOOKUP(J344,'input from AMS loads'!$A$1:$E$999,5,FALSE),0)</f>
        <v>0</v>
      </c>
      <c r="L344" s="88">
        <f t="shared" si="71"/>
        <v>0</v>
      </c>
      <c r="M344" s="88">
        <f t="shared" si="72"/>
        <v>0</v>
      </c>
      <c r="N344" s="89" t="e">
        <f t="shared" si="75"/>
        <v>#N/A</v>
      </c>
      <c r="O344" s="90"/>
    </row>
    <row r="345" spans="1:15" ht="15" thickBot="1" x14ac:dyDescent="0.35">
      <c r="A345" s="103">
        <v>343</v>
      </c>
      <c r="B345" s="92">
        <f t="shared" si="76"/>
        <v>44353</v>
      </c>
      <c r="C345" s="94">
        <f>SUM('loading plan 2019.2019'!U311:V311)</f>
        <v>0</v>
      </c>
      <c r="D345" s="95">
        <f t="shared" si="73"/>
        <v>0</v>
      </c>
      <c r="E345" s="95">
        <f t="shared" si="70"/>
        <v>0</v>
      </c>
      <c r="F345" s="96" t="e">
        <f t="shared" si="74"/>
        <v>#N/A</v>
      </c>
      <c r="G345" s="97">
        <f>SUM(C339:C345)</f>
        <v>0</v>
      </c>
      <c r="I345" s="87">
        <v>343</v>
      </c>
      <c r="J345" s="93">
        <f t="shared" si="77"/>
        <v>44353</v>
      </c>
      <c r="K345" s="98">
        <f>IFERROR(VLOOKUP(J345,'input from AMS loads'!$A$1:$E$999,5,FALSE),0)</f>
        <v>0</v>
      </c>
      <c r="L345" s="99">
        <f t="shared" si="71"/>
        <v>0</v>
      </c>
      <c r="M345" s="99">
        <f t="shared" si="72"/>
        <v>0</v>
      </c>
      <c r="N345" s="100" t="e">
        <f t="shared" si="75"/>
        <v>#N/A</v>
      </c>
      <c r="O345" s="101">
        <f>SUM(K339:K345)</f>
        <v>0</v>
      </c>
    </row>
    <row r="346" spans="1:15" x14ac:dyDescent="0.3">
      <c r="A346" s="102">
        <v>344</v>
      </c>
      <c r="B346" s="92">
        <f t="shared" si="76"/>
        <v>44354</v>
      </c>
      <c r="C346" s="71">
        <f>SUM('loading plan 2019.2019'!C317:D317)</f>
        <v>0</v>
      </c>
      <c r="D346" s="88">
        <f t="shared" si="73"/>
        <v>0</v>
      </c>
      <c r="E346" s="88">
        <f t="shared" si="70"/>
        <v>0</v>
      </c>
      <c r="F346" s="89" t="e">
        <f t="shared" si="74"/>
        <v>#N/A</v>
      </c>
      <c r="G346" s="90"/>
      <c r="I346" s="87">
        <v>344</v>
      </c>
      <c r="J346" s="93">
        <f t="shared" si="77"/>
        <v>44354</v>
      </c>
      <c r="K346" s="71">
        <f>IFERROR(VLOOKUP(J346,'input from AMS loads'!$A$1:$E$999,5,FALSE),0)</f>
        <v>0</v>
      </c>
      <c r="L346" s="88">
        <f t="shared" si="71"/>
        <v>0</v>
      </c>
      <c r="M346" s="88">
        <f t="shared" si="72"/>
        <v>0</v>
      </c>
      <c r="N346" s="89" t="e">
        <f t="shared" si="75"/>
        <v>#N/A</v>
      </c>
      <c r="O346" s="90"/>
    </row>
    <row r="347" spans="1:15" x14ac:dyDescent="0.3">
      <c r="A347" s="102">
        <v>345</v>
      </c>
      <c r="B347" s="92">
        <f t="shared" si="76"/>
        <v>44355</v>
      </c>
      <c r="C347" s="71">
        <f>SUM('loading plan 2019.2019'!F317:G317)</f>
        <v>0</v>
      </c>
      <c r="D347" s="88">
        <f t="shared" si="73"/>
        <v>0</v>
      </c>
      <c r="E347" s="88">
        <f t="shared" si="70"/>
        <v>0</v>
      </c>
      <c r="F347" s="89" t="e">
        <f t="shared" si="74"/>
        <v>#N/A</v>
      </c>
      <c r="G347" s="90"/>
      <c r="I347" s="87">
        <v>345</v>
      </c>
      <c r="J347" s="93">
        <f t="shared" si="77"/>
        <v>44355</v>
      </c>
      <c r="K347" s="71">
        <f>IFERROR(VLOOKUP(J347,'input from AMS loads'!$A$1:$E$999,5,FALSE),0)</f>
        <v>0</v>
      </c>
      <c r="L347" s="88">
        <f t="shared" si="71"/>
        <v>0</v>
      </c>
      <c r="M347" s="88">
        <f t="shared" si="72"/>
        <v>0</v>
      </c>
      <c r="N347" s="89" t="e">
        <f t="shared" si="75"/>
        <v>#N/A</v>
      </c>
      <c r="O347" s="90"/>
    </row>
    <row r="348" spans="1:15" x14ac:dyDescent="0.3">
      <c r="A348" s="103">
        <v>346</v>
      </c>
      <c r="B348" s="92">
        <f t="shared" si="76"/>
        <v>44356</v>
      </c>
      <c r="C348" s="71">
        <f>SUM('loading plan 2019.2019'!I317:J317)</f>
        <v>0</v>
      </c>
      <c r="D348" s="88">
        <f t="shared" si="73"/>
        <v>0</v>
      </c>
      <c r="E348" s="88">
        <f t="shared" si="70"/>
        <v>0</v>
      </c>
      <c r="F348" s="89" t="e">
        <f t="shared" si="74"/>
        <v>#N/A</v>
      </c>
      <c r="G348" s="90"/>
      <c r="I348" s="87">
        <v>346</v>
      </c>
      <c r="J348" s="93">
        <f t="shared" si="77"/>
        <v>44356</v>
      </c>
      <c r="K348" s="71">
        <f>IFERROR(VLOOKUP(J348,'input from AMS loads'!$A$1:$E$999,5,FALSE),0)</f>
        <v>0</v>
      </c>
      <c r="L348" s="88">
        <f t="shared" si="71"/>
        <v>0</v>
      </c>
      <c r="M348" s="88">
        <f t="shared" si="72"/>
        <v>0</v>
      </c>
      <c r="N348" s="89" t="e">
        <f t="shared" si="75"/>
        <v>#N/A</v>
      </c>
      <c r="O348" s="90"/>
    </row>
    <row r="349" spans="1:15" x14ac:dyDescent="0.3">
      <c r="A349" s="102">
        <v>347</v>
      </c>
      <c r="B349" s="92">
        <f t="shared" si="76"/>
        <v>44357</v>
      </c>
      <c r="C349" s="71">
        <f>SUM('loading plan 2019.2019'!L317:M317)</f>
        <v>0</v>
      </c>
      <c r="D349" s="88">
        <f t="shared" si="73"/>
        <v>0</v>
      </c>
      <c r="E349" s="88">
        <f t="shared" si="70"/>
        <v>0</v>
      </c>
      <c r="F349" s="89" t="e">
        <f t="shared" si="74"/>
        <v>#N/A</v>
      </c>
      <c r="G349" s="90"/>
      <c r="I349" s="87">
        <v>347</v>
      </c>
      <c r="J349" s="93">
        <f t="shared" si="77"/>
        <v>44357</v>
      </c>
      <c r="K349" s="71">
        <f>IFERROR(VLOOKUP(J349,'input from AMS loads'!$A$1:$E$999,5,FALSE),0)</f>
        <v>0</v>
      </c>
      <c r="L349" s="88">
        <f t="shared" si="71"/>
        <v>0</v>
      </c>
      <c r="M349" s="88">
        <f t="shared" si="72"/>
        <v>0</v>
      </c>
      <c r="N349" s="89" t="e">
        <f t="shared" si="75"/>
        <v>#N/A</v>
      </c>
      <c r="O349" s="90"/>
    </row>
    <row r="350" spans="1:15" x14ac:dyDescent="0.3">
      <c r="A350" s="102">
        <v>348</v>
      </c>
      <c r="B350" s="92">
        <f t="shared" si="76"/>
        <v>44358</v>
      </c>
      <c r="C350" s="71">
        <f>SUM('loading plan 2019.2019'!O317:P317)</f>
        <v>0</v>
      </c>
      <c r="D350" s="88">
        <f t="shared" si="73"/>
        <v>0</v>
      </c>
      <c r="E350" s="88">
        <f t="shared" si="70"/>
        <v>0</v>
      </c>
      <c r="F350" s="89" t="e">
        <f t="shared" si="74"/>
        <v>#N/A</v>
      </c>
      <c r="G350" s="90"/>
      <c r="I350" s="87">
        <v>348</v>
      </c>
      <c r="J350" s="93">
        <f t="shared" si="77"/>
        <v>44358</v>
      </c>
      <c r="K350" s="71">
        <f>IFERROR(VLOOKUP(J350,'input from AMS loads'!$A$1:$E$999,5,FALSE),0)</f>
        <v>0</v>
      </c>
      <c r="L350" s="88">
        <f t="shared" si="71"/>
        <v>0</v>
      </c>
      <c r="M350" s="88">
        <f t="shared" si="72"/>
        <v>0</v>
      </c>
      <c r="N350" s="89" t="e">
        <f t="shared" si="75"/>
        <v>#N/A</v>
      </c>
      <c r="O350" s="90"/>
    </row>
    <row r="351" spans="1:15" x14ac:dyDescent="0.3">
      <c r="A351" s="103">
        <v>349</v>
      </c>
      <c r="B351" s="92">
        <f t="shared" si="76"/>
        <v>44359</v>
      </c>
      <c r="C351" s="71">
        <f>SUM('loading plan 2019.2019'!R317:S317)</f>
        <v>0</v>
      </c>
      <c r="D351" s="88">
        <f t="shared" si="73"/>
        <v>0</v>
      </c>
      <c r="E351" s="88">
        <f t="shared" si="70"/>
        <v>0</v>
      </c>
      <c r="F351" s="89" t="e">
        <f t="shared" si="74"/>
        <v>#N/A</v>
      </c>
      <c r="G351" s="90"/>
      <c r="I351" s="87">
        <v>349</v>
      </c>
      <c r="J351" s="93">
        <f t="shared" si="77"/>
        <v>44359</v>
      </c>
      <c r="K351" s="71">
        <f>IFERROR(VLOOKUP(J351,'input from AMS loads'!$A$1:$E$999,5,FALSE),0)</f>
        <v>0</v>
      </c>
      <c r="L351" s="88">
        <f t="shared" si="71"/>
        <v>0</v>
      </c>
      <c r="M351" s="88">
        <f t="shared" si="72"/>
        <v>0</v>
      </c>
      <c r="N351" s="89" t="e">
        <f t="shared" si="75"/>
        <v>#N/A</v>
      </c>
      <c r="O351" s="90"/>
    </row>
    <row r="352" spans="1:15" ht="15" thickBot="1" x14ac:dyDescent="0.35">
      <c r="A352" s="102">
        <v>350</v>
      </c>
      <c r="B352" s="92">
        <f t="shared" si="76"/>
        <v>44360</v>
      </c>
      <c r="C352" s="94">
        <f>SUM('loading plan 2019.2019'!U317:V317)</f>
        <v>0</v>
      </c>
      <c r="D352" s="95">
        <f t="shared" si="73"/>
        <v>0</v>
      </c>
      <c r="E352" s="95">
        <f t="shared" si="70"/>
        <v>0</v>
      </c>
      <c r="F352" s="96" t="e">
        <f t="shared" si="74"/>
        <v>#N/A</v>
      </c>
      <c r="G352" s="97">
        <f>SUM(C346:C352)</f>
        <v>0</v>
      </c>
      <c r="I352" s="87">
        <v>350</v>
      </c>
      <c r="J352" s="93">
        <f t="shared" si="77"/>
        <v>44360</v>
      </c>
      <c r="K352" s="98">
        <f>IFERROR(VLOOKUP(J352,'input from AMS loads'!$A$1:$E$999,5,FALSE),0)</f>
        <v>0</v>
      </c>
      <c r="L352" s="99">
        <f t="shared" si="71"/>
        <v>0</v>
      </c>
      <c r="M352" s="99">
        <f t="shared" si="72"/>
        <v>0</v>
      </c>
      <c r="N352" s="100" t="e">
        <f t="shared" si="75"/>
        <v>#N/A</v>
      </c>
      <c r="O352" s="101">
        <f>SUM(K346:K352)</f>
        <v>0</v>
      </c>
    </row>
    <row r="353" spans="1:15" x14ac:dyDescent="0.3">
      <c r="A353" s="102">
        <v>351</v>
      </c>
      <c r="B353" s="92">
        <f t="shared" si="76"/>
        <v>44361</v>
      </c>
      <c r="C353" s="71">
        <f>SUM('loading plan 2019.2019'!C323:D323)</f>
        <v>0</v>
      </c>
      <c r="D353" s="88">
        <f t="shared" si="73"/>
        <v>0</v>
      </c>
      <c r="E353" s="88">
        <f t="shared" si="70"/>
        <v>0</v>
      </c>
      <c r="F353" s="89" t="e">
        <f t="shared" si="74"/>
        <v>#N/A</v>
      </c>
      <c r="G353" s="90"/>
      <c r="I353" s="87">
        <v>351</v>
      </c>
      <c r="J353" s="93">
        <f t="shared" si="77"/>
        <v>44361</v>
      </c>
      <c r="K353" s="71">
        <f>IFERROR(VLOOKUP(J353,'input from AMS loads'!$A$1:$E$999,5,FALSE),0)</f>
        <v>0</v>
      </c>
      <c r="L353" s="88">
        <f t="shared" si="71"/>
        <v>0</v>
      </c>
      <c r="M353" s="88">
        <f t="shared" si="72"/>
        <v>0</v>
      </c>
      <c r="N353" s="89" t="e">
        <f t="shared" si="75"/>
        <v>#N/A</v>
      </c>
      <c r="O353" s="90"/>
    </row>
    <row r="354" spans="1:15" x14ac:dyDescent="0.3">
      <c r="A354" s="103">
        <v>352</v>
      </c>
      <c r="B354" s="92">
        <f t="shared" si="76"/>
        <v>44362</v>
      </c>
      <c r="C354" s="71">
        <f>SUM('loading plan 2019.2019'!F323:G323)</f>
        <v>0</v>
      </c>
      <c r="D354" s="88">
        <f t="shared" si="73"/>
        <v>0</v>
      </c>
      <c r="E354" s="88">
        <f t="shared" si="70"/>
        <v>0</v>
      </c>
      <c r="F354" s="89" t="e">
        <f t="shared" si="74"/>
        <v>#N/A</v>
      </c>
      <c r="G354" s="90"/>
      <c r="I354" s="87">
        <v>352</v>
      </c>
      <c r="J354" s="93">
        <f t="shared" si="77"/>
        <v>44362</v>
      </c>
      <c r="K354" s="71">
        <f>IFERROR(VLOOKUP(J354,'input from AMS loads'!$A$1:$E$999,5,FALSE),0)</f>
        <v>0</v>
      </c>
      <c r="L354" s="88">
        <f t="shared" si="71"/>
        <v>0</v>
      </c>
      <c r="M354" s="88">
        <f t="shared" si="72"/>
        <v>0</v>
      </c>
      <c r="N354" s="89" t="e">
        <f t="shared" si="75"/>
        <v>#N/A</v>
      </c>
      <c r="O354" s="90"/>
    </row>
    <row r="355" spans="1:15" x14ac:dyDescent="0.3">
      <c r="A355" s="102">
        <v>353</v>
      </c>
      <c r="B355" s="92">
        <f t="shared" si="76"/>
        <v>44363</v>
      </c>
      <c r="C355" s="71">
        <f>SUM('loading plan 2019.2019'!I323:J323)</f>
        <v>0</v>
      </c>
      <c r="D355" s="88">
        <f t="shared" si="73"/>
        <v>0</v>
      </c>
      <c r="E355" s="88">
        <f t="shared" si="70"/>
        <v>0</v>
      </c>
      <c r="F355" s="89" t="e">
        <f t="shared" si="74"/>
        <v>#N/A</v>
      </c>
      <c r="G355" s="90"/>
      <c r="I355" s="87">
        <v>353</v>
      </c>
      <c r="J355" s="93">
        <f t="shared" si="77"/>
        <v>44363</v>
      </c>
      <c r="K355" s="71">
        <f>IFERROR(VLOOKUP(J355,'input from AMS loads'!$A$1:$E$999,5,FALSE),0)</f>
        <v>0</v>
      </c>
      <c r="L355" s="88">
        <f t="shared" si="71"/>
        <v>0</v>
      </c>
      <c r="M355" s="88">
        <f t="shared" si="72"/>
        <v>0</v>
      </c>
      <c r="N355" s="89" t="e">
        <f t="shared" si="75"/>
        <v>#N/A</v>
      </c>
      <c r="O355" s="90"/>
    </row>
    <row r="356" spans="1:15" x14ac:dyDescent="0.3">
      <c r="A356" s="102">
        <v>354</v>
      </c>
      <c r="B356" s="92">
        <f t="shared" si="76"/>
        <v>44364</v>
      </c>
      <c r="C356" s="71">
        <f>SUM('loading plan 2019.2019'!L323:M323)</f>
        <v>0</v>
      </c>
      <c r="D356" s="88">
        <f t="shared" si="73"/>
        <v>0</v>
      </c>
      <c r="E356" s="88">
        <f t="shared" si="70"/>
        <v>0</v>
      </c>
      <c r="F356" s="89" t="e">
        <f t="shared" si="74"/>
        <v>#N/A</v>
      </c>
      <c r="G356" s="90"/>
      <c r="I356" s="87">
        <v>354</v>
      </c>
      <c r="J356" s="93">
        <f t="shared" si="77"/>
        <v>44364</v>
      </c>
      <c r="K356" s="71">
        <f>IFERROR(VLOOKUP(J356,'input from AMS loads'!$A$1:$E$999,5,FALSE),0)</f>
        <v>0</v>
      </c>
      <c r="L356" s="88">
        <f t="shared" si="71"/>
        <v>0</v>
      </c>
      <c r="M356" s="88">
        <f t="shared" si="72"/>
        <v>0</v>
      </c>
      <c r="N356" s="89" t="e">
        <f t="shared" si="75"/>
        <v>#N/A</v>
      </c>
      <c r="O356" s="90"/>
    </row>
    <row r="357" spans="1:15" x14ac:dyDescent="0.3">
      <c r="A357" s="103">
        <v>355</v>
      </c>
      <c r="B357" s="92">
        <f t="shared" si="76"/>
        <v>44365</v>
      </c>
      <c r="C357" s="71">
        <f>SUM('loading plan 2019.2019'!O323:P323)</f>
        <v>0</v>
      </c>
      <c r="D357" s="88">
        <f t="shared" si="73"/>
        <v>0</v>
      </c>
      <c r="E357" s="88">
        <f t="shared" si="70"/>
        <v>0</v>
      </c>
      <c r="F357" s="89" t="e">
        <f t="shared" si="74"/>
        <v>#N/A</v>
      </c>
      <c r="G357" s="90"/>
      <c r="I357" s="87">
        <v>355</v>
      </c>
      <c r="J357" s="93">
        <f t="shared" si="77"/>
        <v>44365</v>
      </c>
      <c r="K357" s="71">
        <f>IFERROR(VLOOKUP(J357,'input from AMS loads'!$A$1:$E$999,5,FALSE),0)</f>
        <v>0</v>
      </c>
      <c r="L357" s="88">
        <f t="shared" si="71"/>
        <v>0</v>
      </c>
      <c r="M357" s="88">
        <f t="shared" si="72"/>
        <v>0</v>
      </c>
      <c r="N357" s="89" t="e">
        <f t="shared" si="75"/>
        <v>#N/A</v>
      </c>
      <c r="O357" s="90"/>
    </row>
    <row r="358" spans="1:15" x14ac:dyDescent="0.3">
      <c r="A358" s="102">
        <v>356</v>
      </c>
      <c r="B358" s="92">
        <f t="shared" si="76"/>
        <v>44366</v>
      </c>
      <c r="C358" s="71">
        <f>SUM('loading plan 2019.2019'!R323:S323)</f>
        <v>0</v>
      </c>
      <c r="D358" s="88">
        <f t="shared" si="73"/>
        <v>0</v>
      </c>
      <c r="E358" s="88">
        <f t="shared" si="70"/>
        <v>0</v>
      </c>
      <c r="F358" s="89" t="e">
        <f t="shared" si="74"/>
        <v>#N/A</v>
      </c>
      <c r="G358" s="90"/>
      <c r="I358" s="87">
        <v>356</v>
      </c>
      <c r="J358" s="93">
        <f t="shared" si="77"/>
        <v>44366</v>
      </c>
      <c r="K358" s="71">
        <f>IFERROR(VLOOKUP(J358,'input from AMS loads'!$A$1:$E$999,5,FALSE),0)</f>
        <v>0</v>
      </c>
      <c r="L358" s="88">
        <f t="shared" si="71"/>
        <v>0</v>
      </c>
      <c r="M358" s="88">
        <f t="shared" si="72"/>
        <v>0</v>
      </c>
      <c r="N358" s="89" t="e">
        <f t="shared" si="75"/>
        <v>#N/A</v>
      </c>
      <c r="O358" s="90"/>
    </row>
    <row r="359" spans="1:15" ht="15" thickBot="1" x14ac:dyDescent="0.35">
      <c r="A359" s="102">
        <v>357</v>
      </c>
      <c r="B359" s="92">
        <f t="shared" si="76"/>
        <v>44367</v>
      </c>
      <c r="C359" s="94">
        <f>SUM('loading plan 2019.2019'!U323:V323)</f>
        <v>0</v>
      </c>
      <c r="D359" s="95">
        <f t="shared" si="73"/>
        <v>0</v>
      </c>
      <c r="E359" s="95">
        <f t="shared" si="70"/>
        <v>0</v>
      </c>
      <c r="F359" s="96" t="e">
        <f t="shared" si="74"/>
        <v>#N/A</v>
      </c>
      <c r="G359" s="97">
        <f>SUM(C353:C359)</f>
        <v>0</v>
      </c>
      <c r="I359" s="87">
        <v>357</v>
      </c>
      <c r="J359" s="93">
        <f t="shared" si="77"/>
        <v>44367</v>
      </c>
      <c r="K359" s="98">
        <f>IFERROR(VLOOKUP(J359,'input from AMS loads'!$A$1:$E$999,5,FALSE),0)</f>
        <v>0</v>
      </c>
      <c r="L359" s="99">
        <f t="shared" si="71"/>
        <v>0</v>
      </c>
      <c r="M359" s="99">
        <f t="shared" si="72"/>
        <v>0</v>
      </c>
      <c r="N359" s="100" t="e">
        <f t="shared" si="75"/>
        <v>#N/A</v>
      </c>
      <c r="O359" s="101">
        <f>SUM(K353:K359)</f>
        <v>0</v>
      </c>
    </row>
    <row r="360" spans="1:15" x14ac:dyDescent="0.3">
      <c r="A360" s="103">
        <v>358</v>
      </c>
      <c r="B360" s="92">
        <f t="shared" si="76"/>
        <v>44368</v>
      </c>
      <c r="C360" s="71">
        <f>SUM('loading plan 2019.2019'!C329:D329)</f>
        <v>0</v>
      </c>
      <c r="D360" s="88">
        <f t="shared" si="73"/>
        <v>0</v>
      </c>
      <c r="E360" s="88">
        <f t="shared" si="70"/>
        <v>0</v>
      </c>
      <c r="F360" s="89" t="e">
        <f t="shared" si="74"/>
        <v>#N/A</v>
      </c>
      <c r="G360" s="90"/>
      <c r="I360" s="87">
        <v>358</v>
      </c>
      <c r="J360" s="93">
        <f t="shared" si="77"/>
        <v>44368</v>
      </c>
      <c r="K360" s="71">
        <f>IFERROR(VLOOKUP(J360,'input from AMS loads'!$A$1:$E$999,5,FALSE),0)</f>
        <v>0</v>
      </c>
      <c r="L360" s="88">
        <f t="shared" si="71"/>
        <v>0</v>
      </c>
      <c r="M360" s="88">
        <f t="shared" si="72"/>
        <v>0</v>
      </c>
      <c r="N360" s="89" t="e">
        <f t="shared" si="75"/>
        <v>#N/A</v>
      </c>
      <c r="O360" s="90"/>
    </row>
    <row r="361" spans="1:15" x14ac:dyDescent="0.3">
      <c r="A361" s="102">
        <v>359</v>
      </c>
      <c r="B361" s="92">
        <f t="shared" si="76"/>
        <v>44369</v>
      </c>
      <c r="C361" s="71">
        <f>SUM('loading plan 2019.2019'!F329:G329)</f>
        <v>0</v>
      </c>
      <c r="D361" s="88">
        <f t="shared" si="73"/>
        <v>0</v>
      </c>
      <c r="E361" s="88">
        <f t="shared" si="70"/>
        <v>0</v>
      </c>
      <c r="F361" s="89" t="e">
        <f t="shared" si="74"/>
        <v>#N/A</v>
      </c>
      <c r="G361" s="90"/>
      <c r="I361" s="87">
        <v>359</v>
      </c>
      <c r="J361" s="93">
        <f t="shared" si="77"/>
        <v>44369</v>
      </c>
      <c r="K361" s="71">
        <f>IFERROR(VLOOKUP(J361,'input from AMS loads'!$A$1:$E$999,5,FALSE),0)</f>
        <v>0</v>
      </c>
      <c r="L361" s="88">
        <f t="shared" si="71"/>
        <v>0</v>
      </c>
      <c r="M361" s="88">
        <f t="shared" si="72"/>
        <v>0</v>
      </c>
      <c r="N361" s="89" t="e">
        <f t="shared" si="75"/>
        <v>#N/A</v>
      </c>
      <c r="O361" s="90"/>
    </row>
    <row r="362" spans="1:15" x14ac:dyDescent="0.3">
      <c r="A362" s="102">
        <v>360</v>
      </c>
      <c r="B362" s="92">
        <f t="shared" si="76"/>
        <v>44370</v>
      </c>
      <c r="C362" s="71">
        <f>SUM('loading plan 2019.2019'!I329:J329)</f>
        <v>0</v>
      </c>
      <c r="D362" s="88">
        <f t="shared" si="73"/>
        <v>0</v>
      </c>
      <c r="E362" s="88">
        <f t="shared" si="70"/>
        <v>0</v>
      </c>
      <c r="F362" s="89" t="e">
        <f t="shared" si="74"/>
        <v>#N/A</v>
      </c>
      <c r="G362" s="90"/>
      <c r="I362" s="87">
        <v>360</v>
      </c>
      <c r="J362" s="93">
        <f t="shared" si="77"/>
        <v>44370</v>
      </c>
      <c r="K362" s="71">
        <f>IFERROR(VLOOKUP(J362,'input from AMS loads'!$A$1:$E$999,5,FALSE),0)</f>
        <v>0</v>
      </c>
      <c r="L362" s="88">
        <f t="shared" si="71"/>
        <v>0</v>
      </c>
      <c r="M362" s="88">
        <f t="shared" si="72"/>
        <v>0</v>
      </c>
      <c r="N362" s="89" t="e">
        <f t="shared" si="75"/>
        <v>#N/A</v>
      </c>
      <c r="O362" s="90"/>
    </row>
    <row r="363" spans="1:15" x14ac:dyDescent="0.3">
      <c r="A363" s="103">
        <v>361</v>
      </c>
      <c r="B363" s="92">
        <f t="shared" si="76"/>
        <v>44371</v>
      </c>
      <c r="C363" s="71">
        <f>SUM('loading plan 2019.2019'!L329:M329)</f>
        <v>0</v>
      </c>
      <c r="D363" s="88">
        <f t="shared" si="73"/>
        <v>0</v>
      </c>
      <c r="E363" s="88">
        <f t="shared" si="70"/>
        <v>0</v>
      </c>
      <c r="F363" s="89" t="e">
        <f t="shared" si="74"/>
        <v>#N/A</v>
      </c>
      <c r="G363" s="90"/>
      <c r="I363" s="87">
        <v>361</v>
      </c>
      <c r="J363" s="93">
        <f t="shared" si="77"/>
        <v>44371</v>
      </c>
      <c r="K363" s="71">
        <f>IFERROR(VLOOKUP(J363,'input from AMS loads'!$A$1:$E$999,5,FALSE),0)</f>
        <v>0</v>
      </c>
      <c r="L363" s="88">
        <f t="shared" si="71"/>
        <v>0</v>
      </c>
      <c r="M363" s="88">
        <f t="shared" si="72"/>
        <v>0</v>
      </c>
      <c r="N363" s="89" t="e">
        <f t="shared" si="75"/>
        <v>#N/A</v>
      </c>
      <c r="O363" s="90"/>
    </row>
    <row r="364" spans="1:15" x14ac:dyDescent="0.3">
      <c r="A364" s="102">
        <v>362</v>
      </c>
      <c r="B364" s="92">
        <f t="shared" si="76"/>
        <v>44372</v>
      </c>
      <c r="C364" s="71">
        <f>SUM('loading plan 2019.2019'!O329:P329)</f>
        <v>0</v>
      </c>
      <c r="D364" s="88">
        <f t="shared" si="73"/>
        <v>0</v>
      </c>
      <c r="E364" s="88">
        <f t="shared" si="70"/>
        <v>0</v>
      </c>
      <c r="F364" s="89" t="e">
        <f t="shared" si="74"/>
        <v>#N/A</v>
      </c>
      <c r="G364" s="90"/>
      <c r="I364" s="87">
        <v>362</v>
      </c>
      <c r="J364" s="93">
        <f t="shared" si="77"/>
        <v>44372</v>
      </c>
      <c r="K364" s="71">
        <f>IFERROR(VLOOKUP(J364,'input from AMS loads'!$A$1:$E$999,5,FALSE),0)</f>
        <v>0</v>
      </c>
      <c r="L364" s="88">
        <f t="shared" si="71"/>
        <v>0</v>
      </c>
      <c r="M364" s="88">
        <f t="shared" si="72"/>
        <v>0</v>
      </c>
      <c r="N364" s="89" t="e">
        <f t="shared" si="75"/>
        <v>#N/A</v>
      </c>
      <c r="O364" s="90"/>
    </row>
    <row r="365" spans="1:15" x14ac:dyDescent="0.3">
      <c r="A365" s="102">
        <v>363</v>
      </c>
      <c r="B365" s="92">
        <f t="shared" si="76"/>
        <v>44373</v>
      </c>
      <c r="C365" s="71">
        <f>SUM('loading plan 2019.2019'!R329:S329)</f>
        <v>0</v>
      </c>
      <c r="D365" s="88">
        <f t="shared" si="73"/>
        <v>0</v>
      </c>
      <c r="E365" s="88">
        <f t="shared" si="70"/>
        <v>0</v>
      </c>
      <c r="F365" s="89" t="e">
        <f t="shared" si="74"/>
        <v>#N/A</v>
      </c>
      <c r="G365" s="90"/>
      <c r="I365" s="87">
        <v>363</v>
      </c>
      <c r="J365" s="93">
        <f t="shared" si="77"/>
        <v>44373</v>
      </c>
      <c r="K365" s="71">
        <f>IFERROR(VLOOKUP(J365,'input from AMS loads'!$A$1:$E$999,5,FALSE),0)</f>
        <v>0</v>
      </c>
      <c r="L365" s="88">
        <f t="shared" si="71"/>
        <v>0</v>
      </c>
      <c r="M365" s="88">
        <f t="shared" si="72"/>
        <v>0</v>
      </c>
      <c r="N365" s="89" t="e">
        <f t="shared" si="75"/>
        <v>#N/A</v>
      </c>
      <c r="O365" s="90"/>
    </row>
    <row r="366" spans="1:15" ht="15" thickBot="1" x14ac:dyDescent="0.35">
      <c r="A366" s="103">
        <v>364</v>
      </c>
      <c r="B366" s="92">
        <f t="shared" si="76"/>
        <v>44374</v>
      </c>
      <c r="C366" s="94">
        <f>SUM('loading plan 2019.2019'!U329:V329)</f>
        <v>0</v>
      </c>
      <c r="D366" s="95">
        <f t="shared" si="73"/>
        <v>0</v>
      </c>
      <c r="E366" s="95">
        <f t="shared" si="70"/>
        <v>0</v>
      </c>
      <c r="F366" s="96" t="e">
        <f t="shared" si="74"/>
        <v>#N/A</v>
      </c>
      <c r="G366" s="97">
        <f>SUM(C360:C366)</f>
        <v>0</v>
      </c>
      <c r="I366" s="87">
        <v>364</v>
      </c>
      <c r="J366" s="93">
        <f t="shared" si="77"/>
        <v>44374</v>
      </c>
      <c r="K366" s="98">
        <f>IFERROR(VLOOKUP(J366,'input from AMS loads'!$A$1:$E$999,5,FALSE),0)</f>
        <v>0</v>
      </c>
      <c r="L366" s="99">
        <f t="shared" si="71"/>
        <v>0</v>
      </c>
      <c r="M366" s="99">
        <f t="shared" si="72"/>
        <v>0</v>
      </c>
      <c r="N366" s="100" t="e">
        <f t="shared" si="75"/>
        <v>#N/A</v>
      </c>
      <c r="O366" s="101">
        <f>SUM(K360:K366)</f>
        <v>0</v>
      </c>
    </row>
    <row r="367" spans="1:15" x14ac:dyDescent="0.3">
      <c r="A367" s="102">
        <v>365</v>
      </c>
      <c r="B367" s="92">
        <f t="shared" si="76"/>
        <v>44375</v>
      </c>
      <c r="C367" s="71">
        <f>SUM('loading plan 2019.2019'!C335:D335)</f>
        <v>0</v>
      </c>
      <c r="D367" s="88">
        <f t="shared" si="73"/>
        <v>0</v>
      </c>
      <c r="E367" s="88">
        <f t="shared" si="70"/>
        <v>0</v>
      </c>
      <c r="F367" s="89" t="e">
        <f t="shared" si="74"/>
        <v>#N/A</v>
      </c>
      <c r="I367" s="87">
        <v>365</v>
      </c>
      <c r="J367" s="93">
        <f t="shared" si="77"/>
        <v>44375</v>
      </c>
      <c r="K367" s="71">
        <f>IFERROR(VLOOKUP(J367,'input from AMS loads'!$A$1:$E$999,5,FALSE),0)</f>
        <v>0</v>
      </c>
      <c r="L367" s="88">
        <f t="shared" si="71"/>
        <v>0</v>
      </c>
      <c r="M367" s="88">
        <f t="shared" si="72"/>
        <v>0</v>
      </c>
      <c r="N367" s="89" t="e">
        <f t="shared" si="75"/>
        <v>#N/A</v>
      </c>
      <c r="O367" s="90"/>
    </row>
    <row r="368" spans="1:15" ht="15" thickBot="1" x14ac:dyDescent="0.35">
      <c r="A368" s="102">
        <v>366</v>
      </c>
      <c r="B368" s="105">
        <f t="shared" si="76"/>
        <v>44376</v>
      </c>
      <c r="C368" s="106">
        <f>SUM('loading plan 2019.2019'!F335:G335)</f>
        <v>0</v>
      </c>
      <c r="D368" s="107">
        <f t="shared" si="73"/>
        <v>0</v>
      </c>
      <c r="E368" s="107">
        <f t="shared" si="70"/>
        <v>0</v>
      </c>
      <c r="F368" s="108" t="e">
        <f t="shared" si="74"/>
        <v>#N/A</v>
      </c>
      <c r="G368" s="106"/>
      <c r="H368" s="106"/>
      <c r="I368" s="109">
        <v>366</v>
      </c>
      <c r="J368" s="110">
        <f t="shared" si="77"/>
        <v>44376</v>
      </c>
      <c r="K368" s="106">
        <f>IFERROR(VLOOKUP(J368,'input from AMS loads'!$A$1:$E$999,5,FALSE),0)</f>
        <v>0</v>
      </c>
      <c r="L368" s="107">
        <f t="shared" si="71"/>
        <v>0</v>
      </c>
      <c r="M368" s="107">
        <f t="shared" si="72"/>
        <v>0</v>
      </c>
      <c r="N368" s="108" t="e">
        <f t="shared" si="75"/>
        <v>#N/A</v>
      </c>
      <c r="O368" s="111"/>
    </row>
  </sheetData>
  <conditionalFormatting sqref="F1 N3:N368 F3:F1048576">
    <cfRule type="cellIs" dxfId="462" priority="1" operator="greaterThanOrEqual">
      <formula>1.6</formula>
    </cfRule>
  </conditionalFormatting>
  <pageMargins left="0.70866141732283472" right="0.70866141732283472" top="0.74803149606299213" bottom="0.74803149606299213" header="0.31496062992125984" footer="0.31496062992125984"/>
  <pageSetup paperSize="9" scale="4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0" zoomScaleNormal="80" workbookViewId="0">
      <selection activeCell="A10" sqref="A10"/>
    </sheetView>
  </sheetViews>
  <sheetFormatPr defaultColWidth="9.109375" defaultRowHeight="14.4" x14ac:dyDescent="0.3"/>
  <cols>
    <col min="1" max="16384" width="9.109375" style="8"/>
  </cols>
  <sheetData/>
  <pageMargins left="0.7" right="0.7" top="0.75" bottom="0.75" header="0.3" footer="0.3"/>
  <pageSetup orientation="portrait" horizontalDpi="4294967294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E361"/>
  <sheetViews>
    <sheetView showGridLines="0" showZeros="0" tabSelected="1" zoomScale="106" zoomScaleNormal="106" workbookViewId="0">
      <selection activeCell="F23" sqref="F23"/>
    </sheetView>
  </sheetViews>
  <sheetFormatPr defaultRowHeight="14.4" x14ac:dyDescent="0.3"/>
  <cols>
    <col min="1" max="1" width="26" customWidth="1"/>
    <col min="2" max="2" width="6.33203125" customWidth="1"/>
    <col min="3" max="3" width="6.6640625" bestFit="1" customWidth="1"/>
    <col min="4" max="6" width="6" bestFit="1" customWidth="1"/>
    <col min="7" max="7" width="5" bestFit="1" customWidth="1"/>
    <col min="8" max="10" width="5.88671875" bestFit="1" customWidth="1"/>
    <col min="11" max="11" width="5.44140625" bestFit="1" customWidth="1"/>
    <col min="12" max="14" width="5.6640625" bestFit="1" customWidth="1"/>
    <col min="15" max="15" width="6" bestFit="1" customWidth="1"/>
    <col min="16" max="19" width="6.109375" bestFit="1" customWidth="1"/>
    <col min="20" max="20" width="5.44140625" customWidth="1"/>
    <col min="21" max="21" width="5.88671875" customWidth="1"/>
    <col min="22" max="22" width="6.109375" customWidth="1"/>
    <col min="23" max="23" width="7.44140625" style="1" customWidth="1"/>
    <col min="24" max="24" width="7.5546875" style="1" customWidth="1"/>
    <col min="25" max="25" width="8" style="1" customWidth="1"/>
    <col min="26" max="26" width="9.5546875" customWidth="1"/>
    <col min="29" max="29" width="8.33203125" customWidth="1"/>
    <col min="30" max="30" width="7.33203125" customWidth="1"/>
    <col min="31" max="32" width="5.88671875" bestFit="1" customWidth="1"/>
    <col min="33" max="33" width="5.33203125" bestFit="1" customWidth="1"/>
    <col min="34" max="34" width="8.5546875" bestFit="1" customWidth="1"/>
    <col min="35" max="35" width="6.109375" bestFit="1" customWidth="1"/>
    <col min="36" max="36" width="10.5546875" bestFit="1" customWidth="1"/>
    <col min="37" max="40" width="6.109375" customWidth="1"/>
    <col min="41" max="41" width="11" customWidth="1"/>
    <col min="42" max="53" width="6.109375" customWidth="1"/>
    <col min="54" max="54" width="6.5546875" customWidth="1"/>
    <col min="55" max="55" width="6.33203125" customWidth="1"/>
  </cols>
  <sheetData>
    <row r="1" spans="1:57" x14ac:dyDescent="0.3">
      <c r="A1" s="160" t="s">
        <v>104</v>
      </c>
      <c r="B1" s="162" t="s">
        <v>118</v>
      </c>
      <c r="C1" s="163"/>
      <c r="D1" s="163"/>
      <c r="E1" s="163"/>
      <c r="F1" s="163"/>
      <c r="G1" s="163"/>
      <c r="H1" s="163"/>
      <c r="I1" s="163"/>
      <c r="J1" s="163"/>
    </row>
    <row r="2" spans="1:57" x14ac:dyDescent="0.3">
      <c r="A2" s="161"/>
      <c r="B2" s="163"/>
      <c r="C2" s="163"/>
      <c r="D2" s="163"/>
      <c r="E2" s="163"/>
      <c r="F2" s="163"/>
      <c r="G2" s="163"/>
      <c r="H2" s="163"/>
      <c r="I2" s="163"/>
      <c r="J2" s="163"/>
    </row>
    <row r="3" spans="1:57" x14ac:dyDescent="0.3">
      <c r="A3" s="9" t="s">
        <v>0</v>
      </c>
      <c r="B3" s="2">
        <f>SUM(B12:BA12)</f>
        <v>0</v>
      </c>
    </row>
    <row r="4" spans="1:57" x14ac:dyDescent="0.3">
      <c r="A4" s="9" t="s">
        <v>1</v>
      </c>
      <c r="B4" s="2">
        <f>SUM(B13:BA13)</f>
        <v>0</v>
      </c>
    </row>
    <row r="5" spans="1:57" x14ac:dyDescent="0.3">
      <c r="A5" s="10" t="s">
        <v>2</v>
      </c>
      <c r="B5" s="2">
        <f>SUM(W22,W28,W34,W40,W46,W52,W58,W64,W70,W76,W82,W88,W94,W100,W106,W112,W118,W124,W130,W136,W142,W148,W154,W160,W166,W172,W178,W184,W190,W196,W202,W208,W214,W220,W226,W232,W238,W244,W250,W256,W262,W268,W274,W280,W286,W292,W298,W304,W310,W316,W322,W328)</f>
        <v>0</v>
      </c>
      <c r="C5" s="11" t="str">
        <f>IF(ISERROR(B5/B3),"",(B5/B3))</f>
        <v/>
      </c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57" x14ac:dyDescent="0.3">
      <c r="A6" s="13" t="s">
        <v>3</v>
      </c>
      <c r="B6" s="2">
        <f>SUM(X22,X28,X34,X40,X46,X52,X58,X64,X70,X76,X82,X88,X94,X100,X106,X112,X118,X124,X130,X136,X142,X148,X154,X160,X166,X172,X178,X184,X190,X196,X202,X208,X214,X220,X226,X232,X238,X244,X250,X256,X262,X268,X274,X280,X286,X292,X298,X304,X310,X316,X322,X328)</f>
        <v>0</v>
      </c>
      <c r="C6" s="11" t="str">
        <f>IF(ISERROR(B6/B3),"",(B6/B3))</f>
        <v/>
      </c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57" ht="15" thickBot="1" x14ac:dyDescent="0.35">
      <c r="A7" s="14" t="s">
        <v>4</v>
      </c>
      <c r="B7" s="2">
        <f>SUM(Y22,Y28,Y34,Y40,Y46,Y52,Y58,Y64,Y70,Y76,Y82,Y88,Y94,Y100,Y106,Y112,Y118,Y124,Y130,Y136,Y142,Y148,Y154,Y160,Y166,Y172,Y178,Y184,Y190,Y196,Y202,Y208,Y214,Y220,Y226,Y232,Y238,Y244,Y250,Y256,Y262,Y268,Y274,Y280,Y286,Y292,Y298,Y304,Y310,Y316,Y322,Y328)</f>
        <v>0</v>
      </c>
      <c r="C7" s="11" t="str">
        <f>IF(ISERROR(B7/B3),"",(B7/B3))</f>
        <v/>
      </c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57" s="3" customFormat="1" ht="15" thickBot="1" x14ac:dyDescent="0.35">
      <c r="A8" s="155" t="s">
        <v>5</v>
      </c>
      <c r="B8" s="15" t="s">
        <v>15</v>
      </c>
      <c r="C8" s="16" t="s">
        <v>16</v>
      </c>
      <c r="D8" s="16" t="s">
        <v>6</v>
      </c>
      <c r="E8" s="16" t="s">
        <v>105</v>
      </c>
      <c r="F8" s="16" t="s">
        <v>7</v>
      </c>
      <c r="G8" s="16" t="s">
        <v>8</v>
      </c>
      <c r="H8" s="16" t="s">
        <v>9</v>
      </c>
      <c r="I8" s="16" t="s">
        <v>10</v>
      </c>
      <c r="J8" s="16" t="s">
        <v>11</v>
      </c>
      <c r="K8" s="16" t="s">
        <v>12</v>
      </c>
      <c r="L8" s="16" t="s">
        <v>13</v>
      </c>
      <c r="M8" s="17" t="s">
        <v>14</v>
      </c>
      <c r="W8" s="1"/>
      <c r="X8" s="1"/>
      <c r="Y8" s="1"/>
    </row>
    <row r="9" spans="1:57" s="1" customFormat="1" ht="15" thickBot="1" x14ac:dyDescent="0.35">
      <c r="A9" s="156"/>
      <c r="B9" s="18">
        <f>SUM(B12:E12)</f>
        <v>0</v>
      </c>
      <c r="C9" s="2">
        <f>SUM(F12:J12)</f>
        <v>0</v>
      </c>
      <c r="D9" s="2">
        <f>SUM(K12:N12)</f>
        <v>0</v>
      </c>
      <c r="E9" s="2">
        <f>SUM(O12:R12)</f>
        <v>0</v>
      </c>
      <c r="F9" s="2">
        <f>SUM(S12:W12)</f>
        <v>0</v>
      </c>
      <c r="G9" s="2">
        <f>SUM(X12:AA12)</f>
        <v>0</v>
      </c>
      <c r="H9" s="2">
        <f>SUM(AB12:AE12)</f>
        <v>0</v>
      </c>
      <c r="I9" s="2">
        <f>SUM(AF12:AJ12)</f>
        <v>0</v>
      </c>
      <c r="J9" s="2">
        <f>SUM(AK12:AN12)</f>
        <v>0</v>
      </c>
      <c r="K9" s="2">
        <f>SUM(AO12:AR12)</f>
        <v>0</v>
      </c>
      <c r="L9" s="2">
        <f>SUM(AS12:AW12)</f>
        <v>0</v>
      </c>
      <c r="M9" s="19">
        <f>SUM(AX12:BA12)</f>
        <v>0</v>
      </c>
    </row>
    <row r="10" spans="1:57" s="1" customFormat="1" ht="15" thickBot="1" x14ac:dyDescent="0.35">
      <c r="A10" s="20" t="s">
        <v>17</v>
      </c>
      <c r="B10" s="21"/>
      <c r="C10" s="22">
        <f>(B9+C9+D9)</f>
        <v>0</v>
      </c>
      <c r="D10" s="23"/>
      <c r="E10" s="21"/>
      <c r="F10" s="22">
        <f>(E9+F9+G9)</f>
        <v>0</v>
      </c>
      <c r="G10" s="23"/>
      <c r="H10" s="21"/>
      <c r="I10" s="22">
        <f>(H9+I9+J9)</f>
        <v>0</v>
      </c>
      <c r="J10" s="22"/>
      <c r="K10" s="21"/>
      <c r="L10" s="22">
        <f>(K9+L9+M9)</f>
        <v>0</v>
      </c>
      <c r="M10" s="23"/>
    </row>
    <row r="11" spans="1:57" s="2" customFormat="1" ht="12.6" thickBot="1" x14ac:dyDescent="0.3">
      <c r="A11" s="24" t="s">
        <v>18</v>
      </c>
      <c r="B11" s="25">
        <f>B20</f>
        <v>44011</v>
      </c>
      <c r="C11" s="25">
        <f>B11+7</f>
        <v>44018</v>
      </c>
      <c r="D11" s="25">
        <f>C11+7</f>
        <v>44025</v>
      </c>
      <c r="E11" s="25">
        <f t="shared" ref="E11:BE11" si="0">D11+7</f>
        <v>44032</v>
      </c>
      <c r="F11" s="25">
        <f t="shared" si="0"/>
        <v>44039</v>
      </c>
      <c r="G11" s="25">
        <f t="shared" si="0"/>
        <v>44046</v>
      </c>
      <c r="H11" s="25">
        <f t="shared" si="0"/>
        <v>44053</v>
      </c>
      <c r="I11" s="25">
        <f t="shared" si="0"/>
        <v>44060</v>
      </c>
      <c r="J11" s="25">
        <f t="shared" si="0"/>
        <v>44067</v>
      </c>
      <c r="K11" s="25">
        <f t="shared" si="0"/>
        <v>44074</v>
      </c>
      <c r="L11" s="25">
        <f t="shared" si="0"/>
        <v>44081</v>
      </c>
      <c r="M11" s="25">
        <f t="shared" si="0"/>
        <v>44088</v>
      </c>
      <c r="N11" s="25">
        <f t="shared" si="0"/>
        <v>44095</v>
      </c>
      <c r="O11" s="25">
        <f t="shared" si="0"/>
        <v>44102</v>
      </c>
      <c r="P11" s="25">
        <f t="shared" si="0"/>
        <v>44109</v>
      </c>
      <c r="Q11" s="25">
        <f t="shared" si="0"/>
        <v>44116</v>
      </c>
      <c r="R11" s="25">
        <f t="shared" si="0"/>
        <v>44123</v>
      </c>
      <c r="S11" s="25">
        <f t="shared" si="0"/>
        <v>44130</v>
      </c>
      <c r="T11" s="25">
        <f t="shared" si="0"/>
        <v>44137</v>
      </c>
      <c r="U11" s="25">
        <f t="shared" si="0"/>
        <v>44144</v>
      </c>
      <c r="V11" s="25">
        <f>U11+7</f>
        <v>44151</v>
      </c>
      <c r="W11" s="25">
        <f t="shared" si="0"/>
        <v>44158</v>
      </c>
      <c r="X11" s="25">
        <f t="shared" si="0"/>
        <v>44165</v>
      </c>
      <c r="Y11" s="25">
        <f t="shared" si="0"/>
        <v>44172</v>
      </c>
      <c r="Z11" s="25">
        <f t="shared" si="0"/>
        <v>44179</v>
      </c>
      <c r="AA11" s="25">
        <f>Z11+7</f>
        <v>44186</v>
      </c>
      <c r="AB11" s="25">
        <f t="shared" si="0"/>
        <v>44193</v>
      </c>
      <c r="AC11" s="25">
        <f>AB11+7</f>
        <v>44200</v>
      </c>
      <c r="AD11" s="25">
        <f t="shared" si="0"/>
        <v>44207</v>
      </c>
      <c r="AE11" s="25">
        <f t="shared" si="0"/>
        <v>44214</v>
      </c>
      <c r="AF11" s="25">
        <f t="shared" si="0"/>
        <v>44221</v>
      </c>
      <c r="AG11" s="25">
        <f t="shared" si="0"/>
        <v>44228</v>
      </c>
      <c r="AH11" s="25">
        <f t="shared" si="0"/>
        <v>44235</v>
      </c>
      <c r="AI11" s="25">
        <f t="shared" si="0"/>
        <v>44242</v>
      </c>
      <c r="AJ11" s="25">
        <f t="shared" si="0"/>
        <v>44249</v>
      </c>
      <c r="AK11" s="25">
        <f t="shared" si="0"/>
        <v>44256</v>
      </c>
      <c r="AL11" s="25">
        <f t="shared" si="0"/>
        <v>44263</v>
      </c>
      <c r="AM11" s="25">
        <f t="shared" si="0"/>
        <v>44270</v>
      </c>
      <c r="AN11" s="25">
        <f t="shared" si="0"/>
        <v>44277</v>
      </c>
      <c r="AO11" s="25">
        <f t="shared" si="0"/>
        <v>44284</v>
      </c>
      <c r="AP11" s="25">
        <f t="shared" si="0"/>
        <v>44291</v>
      </c>
      <c r="AQ11" s="25">
        <f t="shared" si="0"/>
        <v>44298</v>
      </c>
      <c r="AR11" s="25">
        <f t="shared" si="0"/>
        <v>44305</v>
      </c>
      <c r="AS11" s="25">
        <f t="shared" si="0"/>
        <v>44312</v>
      </c>
      <c r="AT11" s="25">
        <f t="shared" si="0"/>
        <v>44319</v>
      </c>
      <c r="AU11" s="25">
        <f t="shared" si="0"/>
        <v>44326</v>
      </c>
      <c r="AV11" s="25">
        <f t="shared" si="0"/>
        <v>44333</v>
      </c>
      <c r="AW11" s="25">
        <f t="shared" si="0"/>
        <v>44340</v>
      </c>
      <c r="AX11" s="25">
        <f t="shared" si="0"/>
        <v>44347</v>
      </c>
      <c r="AY11" s="25">
        <f t="shared" si="0"/>
        <v>44354</v>
      </c>
      <c r="AZ11" s="25">
        <f t="shared" si="0"/>
        <v>44361</v>
      </c>
      <c r="BA11" s="25">
        <f t="shared" si="0"/>
        <v>44368</v>
      </c>
      <c r="BB11" s="25">
        <f t="shared" si="0"/>
        <v>44375</v>
      </c>
      <c r="BC11" s="25">
        <f t="shared" si="0"/>
        <v>44382</v>
      </c>
      <c r="BD11" s="25">
        <f t="shared" si="0"/>
        <v>44389</v>
      </c>
      <c r="BE11" s="25">
        <f t="shared" si="0"/>
        <v>44396</v>
      </c>
    </row>
    <row r="12" spans="1:57" s="2" customFormat="1" ht="12" x14ac:dyDescent="0.25">
      <c r="A12" s="24" t="s">
        <v>19</v>
      </c>
      <c r="B12" s="26">
        <f>Z21</f>
        <v>0</v>
      </c>
      <c r="C12" s="27">
        <f>Z27</f>
        <v>0</v>
      </c>
      <c r="D12" s="27">
        <f>Z33</f>
        <v>0</v>
      </c>
      <c r="E12" s="27">
        <f>Z39</f>
        <v>0</v>
      </c>
      <c r="F12" s="27">
        <f>Z45</f>
        <v>0</v>
      </c>
      <c r="G12" s="27">
        <f>Z51</f>
        <v>0</v>
      </c>
      <c r="H12" s="27">
        <f>Z57</f>
        <v>0</v>
      </c>
      <c r="I12" s="27">
        <f>Z63</f>
        <v>0</v>
      </c>
      <c r="J12" s="27">
        <f>Z69</f>
        <v>0</v>
      </c>
      <c r="K12" s="27">
        <f>Z75</f>
        <v>0</v>
      </c>
      <c r="L12" s="27">
        <f>Z81</f>
        <v>0</v>
      </c>
      <c r="M12" s="27">
        <f>Z87</f>
        <v>0</v>
      </c>
      <c r="N12" s="27">
        <f>Z93</f>
        <v>0</v>
      </c>
      <c r="O12" s="27">
        <f>Z99</f>
        <v>0</v>
      </c>
      <c r="P12" s="27">
        <f>Z105</f>
        <v>0</v>
      </c>
      <c r="Q12" s="27">
        <f>Z111</f>
        <v>0</v>
      </c>
      <c r="R12" s="27">
        <f>Z117</f>
        <v>0</v>
      </c>
      <c r="S12" s="27">
        <f>Z123</f>
        <v>0</v>
      </c>
      <c r="T12" s="27">
        <f>Z129</f>
        <v>0</v>
      </c>
      <c r="U12" s="27">
        <f>Z135</f>
        <v>0</v>
      </c>
      <c r="V12" s="27">
        <f>Z141</f>
        <v>0</v>
      </c>
      <c r="W12" s="27">
        <f>Z147</f>
        <v>0</v>
      </c>
      <c r="X12" s="27">
        <f>Z153</f>
        <v>0</v>
      </c>
      <c r="Y12" s="27">
        <f>Z159</f>
        <v>0</v>
      </c>
      <c r="Z12" s="27">
        <f>Z165</f>
        <v>0</v>
      </c>
      <c r="AA12" s="27">
        <f>Z171</f>
        <v>0</v>
      </c>
      <c r="AB12" s="27">
        <f>Z177</f>
        <v>0</v>
      </c>
      <c r="AC12" s="27">
        <f>Z183</f>
        <v>0</v>
      </c>
      <c r="AD12" s="27">
        <f>Z189</f>
        <v>0</v>
      </c>
      <c r="AE12" s="27">
        <f>Z195</f>
        <v>0</v>
      </c>
      <c r="AF12" s="27">
        <f>Z201</f>
        <v>0</v>
      </c>
      <c r="AG12" s="27">
        <f>Z207</f>
        <v>0</v>
      </c>
      <c r="AH12" s="27">
        <f>Z213</f>
        <v>0</v>
      </c>
      <c r="AI12" s="27">
        <f>Z219</f>
        <v>0</v>
      </c>
      <c r="AJ12" s="27">
        <f>Z225</f>
        <v>0</v>
      </c>
      <c r="AK12" s="27">
        <f>Z231</f>
        <v>0</v>
      </c>
      <c r="AL12" s="27">
        <f>Z237</f>
        <v>0</v>
      </c>
      <c r="AM12" s="27">
        <f>Z243</f>
        <v>0</v>
      </c>
      <c r="AN12" s="27">
        <f>Z249</f>
        <v>0</v>
      </c>
      <c r="AO12" s="27">
        <f>Z255</f>
        <v>0</v>
      </c>
      <c r="AP12" s="27">
        <f>Z261</f>
        <v>0</v>
      </c>
      <c r="AQ12" s="27">
        <f>Z267</f>
        <v>0</v>
      </c>
      <c r="AR12" s="27">
        <f>Z273</f>
        <v>0</v>
      </c>
      <c r="AS12" s="27">
        <f>Z279</f>
        <v>0</v>
      </c>
      <c r="AT12" s="27">
        <f>Z285</f>
        <v>0</v>
      </c>
      <c r="AU12" s="27">
        <f>Z291</f>
        <v>0</v>
      </c>
      <c r="AV12" s="27">
        <f>Z297</f>
        <v>0</v>
      </c>
      <c r="AW12" s="27">
        <f>Z303</f>
        <v>0</v>
      </c>
      <c r="AX12" s="27">
        <f>Z309</f>
        <v>0</v>
      </c>
      <c r="AY12" s="27">
        <f>Z315</f>
        <v>0</v>
      </c>
      <c r="AZ12" s="27">
        <f>Z321</f>
        <v>0</v>
      </c>
      <c r="BA12" s="28">
        <f>Z327</f>
        <v>0</v>
      </c>
      <c r="BB12" s="2">
        <f>Z333</f>
        <v>0</v>
      </c>
      <c r="BC12" s="2">
        <f>Z339</f>
        <v>0</v>
      </c>
      <c r="BD12" s="2">
        <f>Z345</f>
        <v>0</v>
      </c>
      <c r="BE12" s="2">
        <f>Z351</f>
        <v>0</v>
      </c>
    </row>
    <row r="13" spans="1:57" s="4" customFormat="1" ht="12.6" thickBot="1" x14ac:dyDescent="0.3">
      <c r="A13" s="24" t="s">
        <v>20</v>
      </c>
      <c r="B13" s="18">
        <f>AA21</f>
        <v>0</v>
      </c>
      <c r="C13" s="2">
        <f>AA27</f>
        <v>0</v>
      </c>
      <c r="D13" s="2">
        <f>AA33</f>
        <v>0</v>
      </c>
      <c r="E13" s="2">
        <f>AA39</f>
        <v>0</v>
      </c>
      <c r="F13" s="2">
        <f>AA45</f>
        <v>0</v>
      </c>
      <c r="G13" s="2">
        <f>AA51</f>
        <v>0</v>
      </c>
      <c r="H13" s="2">
        <f>AA57</f>
        <v>0</v>
      </c>
      <c r="I13" s="2">
        <f>AA63</f>
        <v>0</v>
      </c>
      <c r="J13" s="2">
        <f>AA69</f>
        <v>0</v>
      </c>
      <c r="K13" s="2">
        <f>AA75</f>
        <v>0</v>
      </c>
      <c r="L13" s="2">
        <f>AA81</f>
        <v>0</v>
      </c>
      <c r="M13" s="2">
        <f>AA87</f>
        <v>0</v>
      </c>
      <c r="N13" s="2">
        <f>AA93</f>
        <v>0</v>
      </c>
      <c r="O13" s="2">
        <f>AA99</f>
        <v>0</v>
      </c>
      <c r="P13" s="2">
        <f>AA105</f>
        <v>0</v>
      </c>
      <c r="Q13" s="2">
        <f>AA111</f>
        <v>0</v>
      </c>
      <c r="R13" s="2">
        <f>AA117</f>
        <v>0</v>
      </c>
      <c r="S13" s="2">
        <f>AA123</f>
        <v>0</v>
      </c>
      <c r="T13" s="2">
        <f>AA129</f>
        <v>0</v>
      </c>
      <c r="U13" s="2">
        <f>AA135</f>
        <v>0</v>
      </c>
      <c r="V13" s="2">
        <f>AA141</f>
        <v>0</v>
      </c>
      <c r="W13" s="2">
        <f>AA147</f>
        <v>0</v>
      </c>
      <c r="X13" s="2">
        <f>AA153</f>
        <v>0</v>
      </c>
      <c r="Y13" s="2">
        <f>AA159</f>
        <v>0</v>
      </c>
      <c r="Z13" s="2">
        <f>AA165</f>
        <v>0</v>
      </c>
      <c r="AA13" s="2">
        <f>AA171</f>
        <v>0</v>
      </c>
      <c r="AB13" s="2">
        <f>AA177</f>
        <v>0</v>
      </c>
      <c r="AC13" s="2">
        <f>AA183</f>
        <v>0</v>
      </c>
      <c r="AD13" s="2">
        <f>AA189</f>
        <v>0</v>
      </c>
      <c r="AE13" s="2">
        <f>AA195</f>
        <v>0</v>
      </c>
      <c r="AF13" s="2">
        <f>AA201</f>
        <v>0</v>
      </c>
      <c r="AG13" s="2">
        <f>AA207</f>
        <v>0</v>
      </c>
      <c r="AH13" s="2">
        <f>AA213</f>
        <v>0</v>
      </c>
      <c r="AI13" s="2">
        <f>AA219</f>
        <v>0</v>
      </c>
      <c r="AJ13" s="2">
        <f>AA225</f>
        <v>0</v>
      </c>
      <c r="AK13" s="2">
        <f>AA231</f>
        <v>0</v>
      </c>
      <c r="AL13" s="2">
        <f>AA237</f>
        <v>0</v>
      </c>
      <c r="AM13" s="2">
        <f>AA243</f>
        <v>0</v>
      </c>
      <c r="AN13" s="2">
        <f>AA249</f>
        <v>0</v>
      </c>
      <c r="AO13" s="2">
        <f>AA255</f>
        <v>0</v>
      </c>
      <c r="AP13" s="2">
        <f>AA261</f>
        <v>0</v>
      </c>
      <c r="AQ13" s="2">
        <f>AA267</f>
        <v>0</v>
      </c>
      <c r="AR13" s="2">
        <f>AA273</f>
        <v>0</v>
      </c>
      <c r="AS13" s="2">
        <f>AA279</f>
        <v>0</v>
      </c>
      <c r="AT13" s="2">
        <f>AA285</f>
        <v>0</v>
      </c>
      <c r="AU13" s="2">
        <f>AA291</f>
        <v>0</v>
      </c>
      <c r="AV13" s="2">
        <f>AA297</f>
        <v>0</v>
      </c>
      <c r="AW13" s="2">
        <f>AA303</f>
        <v>0</v>
      </c>
      <c r="AX13" s="2">
        <f>AA309</f>
        <v>0</v>
      </c>
      <c r="AY13" s="2">
        <f>AA315</f>
        <v>0</v>
      </c>
      <c r="AZ13" s="2">
        <f>AA321</f>
        <v>0</v>
      </c>
      <c r="BA13" s="19">
        <f>AA327</f>
        <v>0</v>
      </c>
      <c r="BB13" s="2">
        <f>AA333</f>
        <v>0</v>
      </c>
      <c r="BC13" s="2">
        <f>AA339</f>
        <v>0</v>
      </c>
      <c r="BD13" s="2">
        <f>AA345</f>
        <v>0</v>
      </c>
      <c r="BE13" s="2">
        <f>AA351</f>
        <v>0</v>
      </c>
    </row>
    <row r="14" spans="1:57" s="4" customFormat="1" ht="12.6" thickBot="1" x14ac:dyDescent="0.3">
      <c r="A14" s="29" t="s">
        <v>21</v>
      </c>
      <c r="B14" s="30"/>
      <c r="C14" s="31" t="str">
        <f>$AC$27</f>
        <v/>
      </c>
      <c r="D14" s="31" t="str">
        <f>$AC$33</f>
        <v/>
      </c>
      <c r="E14" s="31" t="str">
        <f>$AC$39</f>
        <v/>
      </c>
      <c r="F14" s="31" t="str">
        <f>$AC$45</f>
        <v/>
      </c>
      <c r="G14" s="31" t="str">
        <f>$AC$51</f>
        <v/>
      </c>
      <c r="H14" s="31" t="str">
        <f>$AC$57</f>
        <v/>
      </c>
      <c r="I14" s="31" t="str">
        <f>$AC$63</f>
        <v/>
      </c>
      <c r="J14" s="31" t="str">
        <f>$AC$69</f>
        <v/>
      </c>
      <c r="K14" s="31" t="str">
        <f>$AC$75</f>
        <v/>
      </c>
      <c r="L14" s="31" t="str">
        <f>$AC$81</f>
        <v/>
      </c>
      <c r="M14" s="31" t="str">
        <f>$AC$87</f>
        <v/>
      </c>
      <c r="N14" s="31" t="str">
        <f>$AC$93</f>
        <v/>
      </c>
      <c r="O14" s="31" t="str">
        <f>$AC$99</f>
        <v/>
      </c>
      <c r="P14" s="31" t="str">
        <f>$AC$105</f>
        <v/>
      </c>
      <c r="Q14" s="31" t="str">
        <f>$AC$111</f>
        <v/>
      </c>
      <c r="R14" s="31" t="str">
        <f>$AC$117</f>
        <v/>
      </c>
      <c r="S14" s="31" t="str">
        <f>$AC$123</f>
        <v/>
      </c>
      <c r="T14" s="31" t="str">
        <f>$AC$129</f>
        <v/>
      </c>
      <c r="U14" s="31" t="str">
        <f>$AC$135</f>
        <v/>
      </c>
      <c r="V14" s="31" t="str">
        <f>$AC$141</f>
        <v/>
      </c>
      <c r="W14" s="31" t="str">
        <f>$AC$147</f>
        <v/>
      </c>
      <c r="X14" s="31" t="str">
        <f>$AC$153</f>
        <v/>
      </c>
      <c r="Y14" s="31" t="str">
        <f>$AC$159</f>
        <v/>
      </c>
      <c r="Z14" s="31" t="str">
        <f>$AC$165</f>
        <v/>
      </c>
      <c r="AA14" s="31" t="str">
        <f>$AC$171</f>
        <v/>
      </c>
      <c r="AB14" s="31" t="str">
        <f>$AC$177</f>
        <v/>
      </c>
      <c r="AC14" s="31" t="str">
        <f>$AC$183</f>
        <v/>
      </c>
      <c r="AD14" s="31" t="str">
        <f>$AC$189</f>
        <v/>
      </c>
      <c r="AE14" s="31" t="str">
        <f>$AC$195</f>
        <v/>
      </c>
      <c r="AF14" s="31" t="str">
        <f>$AC$201</f>
        <v/>
      </c>
      <c r="AG14" s="31" t="str">
        <f>$AC$207</f>
        <v/>
      </c>
      <c r="AH14" s="31" t="str">
        <f>$AC$213</f>
        <v/>
      </c>
      <c r="AI14" s="31" t="str">
        <f>$AC$219</f>
        <v/>
      </c>
      <c r="AJ14" s="31" t="str">
        <f>$AC$225</f>
        <v/>
      </c>
      <c r="AK14" s="31" t="str">
        <f>$AC$231</f>
        <v/>
      </c>
      <c r="AL14" s="31" t="str">
        <f>$AC$237</f>
        <v/>
      </c>
      <c r="AM14" s="31" t="str">
        <f>$AC$243</f>
        <v/>
      </c>
      <c r="AN14" s="31" t="str">
        <f>$AC$249</f>
        <v/>
      </c>
      <c r="AO14" s="31" t="str">
        <f>$AC$255</f>
        <v/>
      </c>
      <c r="AP14" s="31" t="str">
        <f>$AC$261</f>
        <v/>
      </c>
      <c r="AQ14" s="31" t="str">
        <f>$AC$267</f>
        <v/>
      </c>
      <c r="AR14" s="31" t="str">
        <f>$AC$273</f>
        <v/>
      </c>
      <c r="AS14" s="31" t="str">
        <f>$AC$279</f>
        <v/>
      </c>
      <c r="AT14" s="31" t="str">
        <f>$AC$285</f>
        <v/>
      </c>
      <c r="AU14" s="31" t="str">
        <f>$AC$291</f>
        <v/>
      </c>
      <c r="AV14" s="31" t="str">
        <f>$AC$297</f>
        <v/>
      </c>
      <c r="AW14" s="31" t="str">
        <f>$AC$303</f>
        <v/>
      </c>
      <c r="AX14" s="31" t="str">
        <f>$AC$309</f>
        <v/>
      </c>
      <c r="AY14" s="31" t="str">
        <f>$AC$315</f>
        <v/>
      </c>
      <c r="AZ14" s="31" t="str">
        <f>$AC$321</f>
        <v/>
      </c>
      <c r="BA14" s="32" t="str">
        <f>$AC$327</f>
        <v/>
      </c>
      <c r="BB14" s="142" t="str">
        <f>$AC$333</f>
        <v/>
      </c>
      <c r="BC14" s="142" t="str">
        <f>$AC$339</f>
        <v/>
      </c>
      <c r="BD14" s="142" t="str">
        <f>$AC$345</f>
        <v/>
      </c>
      <c r="BE14" s="142" t="str">
        <f>$AC$351</f>
        <v/>
      </c>
    </row>
    <row r="15" spans="1:57" s="3" customFormat="1" ht="15" thickBot="1" x14ac:dyDescent="0.35">
      <c r="A15" s="29" t="s">
        <v>22</v>
      </c>
      <c r="B15" s="30"/>
      <c r="C15" s="31" t="str">
        <f>$AB$27</f>
        <v/>
      </c>
      <c r="D15" s="31" t="str">
        <f>$AB$33</f>
        <v/>
      </c>
      <c r="E15" s="31" t="str">
        <f>$AB$39</f>
        <v/>
      </c>
      <c r="F15" s="31" t="str">
        <f>$AB$45</f>
        <v/>
      </c>
      <c r="G15" s="31" t="str">
        <f>$AB$51</f>
        <v/>
      </c>
      <c r="H15" s="31" t="str">
        <f>$AB$57</f>
        <v/>
      </c>
      <c r="I15" s="31" t="str">
        <f>$AB$63</f>
        <v/>
      </c>
      <c r="J15" s="31" t="str">
        <f>$AB$69</f>
        <v/>
      </c>
      <c r="K15" s="31" t="str">
        <f>$AB$75</f>
        <v/>
      </c>
      <c r="L15" s="31" t="str">
        <f>$AB$81</f>
        <v/>
      </c>
      <c r="M15" s="31" t="str">
        <f>$AB$87</f>
        <v/>
      </c>
      <c r="N15" s="31" t="str">
        <f>$AB$93</f>
        <v/>
      </c>
      <c r="O15" s="31" t="str">
        <f>$AB$99</f>
        <v/>
      </c>
      <c r="P15" s="31" t="str">
        <f>$AB$105</f>
        <v/>
      </c>
      <c r="Q15" s="31" t="str">
        <f>$AB$111</f>
        <v/>
      </c>
      <c r="R15" s="31" t="str">
        <f>$AB$117</f>
        <v/>
      </c>
      <c r="S15" s="31" t="str">
        <f>$AB$123</f>
        <v/>
      </c>
      <c r="T15" s="31" t="str">
        <f>$AB$129</f>
        <v/>
      </c>
      <c r="U15" s="31" t="str">
        <f>$AB$135</f>
        <v/>
      </c>
      <c r="V15" s="31" t="str">
        <f>$AB$141</f>
        <v/>
      </c>
      <c r="W15" s="31" t="str">
        <f>$AB$147</f>
        <v/>
      </c>
      <c r="X15" s="31" t="str">
        <f>$AB$153</f>
        <v/>
      </c>
      <c r="Y15" s="31" t="str">
        <f>$AB$159</f>
        <v/>
      </c>
      <c r="Z15" s="31" t="str">
        <f>$AB$165</f>
        <v/>
      </c>
      <c r="AA15" s="31" t="str">
        <f>$AB$171</f>
        <v/>
      </c>
      <c r="AB15" s="31" t="str">
        <f>$AB$177</f>
        <v/>
      </c>
      <c r="AC15" s="31" t="str">
        <f>$AB$183</f>
        <v/>
      </c>
      <c r="AD15" s="31" t="str">
        <f>$AB$189</f>
        <v/>
      </c>
      <c r="AE15" s="31" t="str">
        <f>$AB$195</f>
        <v/>
      </c>
      <c r="AF15" s="31" t="str">
        <f>$AB$201</f>
        <v/>
      </c>
      <c r="AG15" s="31" t="str">
        <f>$AB$207</f>
        <v/>
      </c>
      <c r="AH15" s="31" t="str">
        <f>$AB$213</f>
        <v/>
      </c>
      <c r="AI15" s="31" t="str">
        <f>$AB$219</f>
        <v/>
      </c>
      <c r="AJ15" s="31" t="str">
        <f>$AB$225</f>
        <v/>
      </c>
      <c r="AK15" s="31" t="str">
        <f>$AB$231</f>
        <v/>
      </c>
      <c r="AL15" s="31" t="str">
        <f>$AB$237</f>
        <v/>
      </c>
      <c r="AM15" s="31" t="str">
        <f>$AB$243</f>
        <v/>
      </c>
      <c r="AN15" s="31" t="str">
        <f>$AB$249</f>
        <v/>
      </c>
      <c r="AO15" s="31" t="str">
        <f>$AB$255</f>
        <v/>
      </c>
      <c r="AP15" s="31" t="str">
        <f>$AB$261</f>
        <v/>
      </c>
      <c r="AQ15" s="31" t="str">
        <f>$AB$267</f>
        <v/>
      </c>
      <c r="AR15" s="31" t="str">
        <f>$AB$273</f>
        <v/>
      </c>
      <c r="AS15" s="31" t="str">
        <f>$AB$279</f>
        <v/>
      </c>
      <c r="AT15" s="31" t="str">
        <f>$AB$285</f>
        <v/>
      </c>
      <c r="AU15" s="31" t="str">
        <f>$AB$291</f>
        <v/>
      </c>
      <c r="AV15" s="31" t="str">
        <f>$AB$297</f>
        <v/>
      </c>
      <c r="AW15" s="31" t="str">
        <f>$AB$303</f>
        <v/>
      </c>
      <c r="AX15" s="31" t="str">
        <f>$AB$309</f>
        <v/>
      </c>
      <c r="AY15" s="31" t="str">
        <f>$AB$315</f>
        <v/>
      </c>
      <c r="AZ15" s="31" t="str">
        <f>$AB$321</f>
        <v/>
      </c>
      <c r="BA15" s="32" t="str">
        <f>$AB$327</f>
        <v/>
      </c>
      <c r="BB15" s="142" t="str">
        <f>$AB$333</f>
        <v/>
      </c>
      <c r="BC15" s="142" t="str">
        <f>$AB$339</f>
        <v/>
      </c>
      <c r="BD15" s="142" t="str">
        <f>$AB$345</f>
        <v/>
      </c>
      <c r="BE15" s="142" t="str">
        <f>$AB$351</f>
        <v/>
      </c>
    </row>
    <row r="16" spans="1:57" ht="15" thickBot="1" x14ac:dyDescent="0.35">
      <c r="A16" s="29" t="s">
        <v>94</v>
      </c>
      <c r="B16" s="30"/>
      <c r="C16" s="31" t="str">
        <f>$AD$27</f>
        <v/>
      </c>
      <c r="D16" s="31" t="str">
        <f>$AD$33</f>
        <v/>
      </c>
      <c r="E16" s="31" t="str">
        <f>$AD$39</f>
        <v/>
      </c>
      <c r="F16" s="31" t="str">
        <f>$AD$45</f>
        <v/>
      </c>
      <c r="G16" s="31" t="str">
        <f>$AD$51</f>
        <v/>
      </c>
      <c r="H16" s="31" t="str">
        <f>$AD$57</f>
        <v/>
      </c>
      <c r="I16" s="31" t="str">
        <f>$AD$63</f>
        <v/>
      </c>
      <c r="J16" s="31" t="str">
        <f>$AD$69</f>
        <v/>
      </c>
      <c r="K16" s="31" t="str">
        <f>$AD$75</f>
        <v/>
      </c>
      <c r="L16" s="31" t="str">
        <f>$AD$81</f>
        <v/>
      </c>
      <c r="M16" s="31" t="str">
        <f>$AD$87</f>
        <v/>
      </c>
      <c r="N16" s="31" t="str">
        <f>$AD$93</f>
        <v/>
      </c>
      <c r="O16" s="31" t="str">
        <f>$AD$99</f>
        <v/>
      </c>
      <c r="P16" s="31" t="str">
        <f>$AD$105</f>
        <v/>
      </c>
      <c r="Q16" s="31" t="str">
        <f>$AD$111</f>
        <v/>
      </c>
      <c r="R16" s="31" t="str">
        <f>$AD$117</f>
        <v/>
      </c>
      <c r="S16" s="31" t="str">
        <f>$AD$123</f>
        <v/>
      </c>
      <c r="T16" s="31" t="str">
        <f>$AD$129</f>
        <v/>
      </c>
      <c r="U16" s="31" t="str">
        <f>$AD$135</f>
        <v/>
      </c>
      <c r="V16" s="31" t="str">
        <f>$AD$141</f>
        <v/>
      </c>
      <c r="W16" s="31" t="str">
        <f>$AD$147</f>
        <v/>
      </c>
      <c r="X16" s="31" t="str">
        <f>$AD$153</f>
        <v/>
      </c>
      <c r="Y16" s="31" t="str">
        <f>$AD$159</f>
        <v/>
      </c>
      <c r="Z16" s="31" t="str">
        <f>$AD$165</f>
        <v/>
      </c>
      <c r="AA16" s="31" t="str">
        <f>$AD$171</f>
        <v/>
      </c>
      <c r="AB16" s="31" t="str">
        <f>$AD$177</f>
        <v/>
      </c>
      <c r="AC16" s="31" t="str">
        <f>$AD$183</f>
        <v/>
      </c>
      <c r="AD16" s="31" t="str">
        <f>$AD$189</f>
        <v/>
      </c>
      <c r="AE16" s="31" t="str">
        <f>$AD$195</f>
        <v/>
      </c>
      <c r="AF16" s="31" t="str">
        <f>$AD$201</f>
        <v/>
      </c>
      <c r="AG16" s="31" t="str">
        <f>$AD$207</f>
        <v/>
      </c>
      <c r="AH16" s="31" t="str">
        <f>$AD$213</f>
        <v/>
      </c>
      <c r="AI16" s="31" t="str">
        <f>$AD$219</f>
        <v/>
      </c>
      <c r="AJ16" s="31" t="str">
        <f>$AD$225</f>
        <v/>
      </c>
      <c r="AK16" s="31" t="str">
        <f>$AD$231</f>
        <v/>
      </c>
      <c r="AL16" s="31" t="str">
        <f>$AD$237</f>
        <v/>
      </c>
      <c r="AM16" s="31" t="str">
        <f>$AD$243</f>
        <v/>
      </c>
      <c r="AN16" s="31" t="str">
        <f>$AD$249</f>
        <v/>
      </c>
      <c r="AO16" s="31" t="str">
        <f>$AD$255</f>
        <v/>
      </c>
      <c r="AP16" s="31" t="str">
        <f>$AD$261</f>
        <v/>
      </c>
      <c r="AQ16" s="31" t="str">
        <f>$AD$267</f>
        <v/>
      </c>
      <c r="AR16" s="31" t="str">
        <f>$AD$273</f>
        <v/>
      </c>
      <c r="AS16" s="31" t="str">
        <f>$AD$279</f>
        <v/>
      </c>
      <c r="AT16" s="31" t="str">
        <f>$AD$285</f>
        <v/>
      </c>
      <c r="AU16" s="31" t="str">
        <f>$AD$291</f>
        <v/>
      </c>
      <c r="AV16" s="31" t="str">
        <f>$AD$297</f>
        <v/>
      </c>
      <c r="AW16" s="31" t="str">
        <f>$AD$303</f>
        <v/>
      </c>
      <c r="AX16" s="31" t="str">
        <f>$AD$309</f>
        <v/>
      </c>
      <c r="AY16" s="31" t="str">
        <f>$AD$315</f>
        <v/>
      </c>
      <c r="AZ16" s="31" t="str">
        <f>$AD$321</f>
        <v/>
      </c>
      <c r="BA16" s="32" t="str">
        <f>$AD$327</f>
        <v/>
      </c>
      <c r="BB16" s="142" t="str">
        <f>$AD$333</f>
        <v/>
      </c>
      <c r="BC16" s="142" t="str">
        <f>$AD$339</f>
        <v/>
      </c>
      <c r="BD16" s="142" t="str">
        <f>$AD$345</f>
        <v/>
      </c>
      <c r="BE16" s="142" t="str">
        <f>$AD$351</f>
        <v/>
      </c>
    </row>
    <row r="17" spans="1:57" ht="15" thickBot="1" x14ac:dyDescent="0.35">
      <c r="A17" s="29" t="s">
        <v>111</v>
      </c>
      <c r="B17" s="30">
        <v>0.35</v>
      </c>
      <c r="C17" s="30">
        <v>0.35</v>
      </c>
      <c r="D17" s="30">
        <v>0.35</v>
      </c>
      <c r="E17" s="30">
        <v>0.35</v>
      </c>
      <c r="F17" s="30">
        <v>0.35</v>
      </c>
      <c r="G17" s="30">
        <v>0.35</v>
      </c>
      <c r="H17" s="30">
        <v>0.35</v>
      </c>
      <c r="I17" s="30">
        <v>0.35</v>
      </c>
      <c r="J17" s="30">
        <v>0.35</v>
      </c>
      <c r="K17" s="30">
        <v>0.35</v>
      </c>
      <c r="L17" s="30">
        <v>0.35</v>
      </c>
      <c r="M17" s="30">
        <v>0.35</v>
      </c>
      <c r="N17" s="30">
        <v>0.35</v>
      </c>
      <c r="O17" s="30">
        <v>0.35</v>
      </c>
      <c r="P17" s="30">
        <v>0.35</v>
      </c>
      <c r="Q17" s="30">
        <v>0.35</v>
      </c>
      <c r="R17" s="30">
        <v>0.35</v>
      </c>
      <c r="S17" s="30">
        <v>0.35</v>
      </c>
      <c r="T17" s="30">
        <v>0.35</v>
      </c>
      <c r="U17" s="30">
        <v>0.35</v>
      </c>
      <c r="V17" s="30">
        <v>0.35</v>
      </c>
      <c r="W17" s="30">
        <v>0.35</v>
      </c>
      <c r="X17" s="30">
        <v>0.35</v>
      </c>
      <c r="Y17" s="30">
        <v>0.35</v>
      </c>
      <c r="Z17" s="30">
        <v>0.35</v>
      </c>
      <c r="AA17" s="30">
        <v>0.35</v>
      </c>
      <c r="AB17" s="30">
        <v>0.35</v>
      </c>
      <c r="AC17" s="30">
        <v>0.35</v>
      </c>
      <c r="AD17" s="30">
        <v>0.35</v>
      </c>
      <c r="AE17" s="30">
        <v>0.35</v>
      </c>
      <c r="AF17" s="30">
        <v>0.35</v>
      </c>
      <c r="AG17" s="30">
        <v>0.35</v>
      </c>
      <c r="AH17" s="30">
        <v>0.35</v>
      </c>
      <c r="AI17" s="30">
        <v>0.35</v>
      </c>
      <c r="AJ17" s="30">
        <v>0.35</v>
      </c>
      <c r="AK17" s="30">
        <v>0.35</v>
      </c>
      <c r="AL17" s="30">
        <v>0.35</v>
      </c>
      <c r="AM17" s="30">
        <v>0.35</v>
      </c>
      <c r="AN17" s="30">
        <v>0.35</v>
      </c>
      <c r="AO17" s="30">
        <v>0.35</v>
      </c>
      <c r="AP17" s="30">
        <v>0.35</v>
      </c>
      <c r="AQ17" s="30">
        <v>0.35</v>
      </c>
      <c r="AR17" s="30">
        <v>0.35</v>
      </c>
      <c r="AS17" s="30">
        <v>0.35</v>
      </c>
      <c r="AT17" s="30">
        <v>0.35</v>
      </c>
      <c r="AU17" s="30">
        <v>0.35</v>
      </c>
      <c r="AV17" s="30">
        <v>0.35</v>
      </c>
      <c r="AW17" s="30">
        <v>0.35</v>
      </c>
      <c r="AX17" s="30">
        <v>0.35</v>
      </c>
      <c r="AY17" s="30">
        <v>0.35</v>
      </c>
      <c r="AZ17" s="30">
        <v>0.35</v>
      </c>
      <c r="BA17" s="30">
        <v>0.35</v>
      </c>
      <c r="BB17" s="30">
        <v>0.35</v>
      </c>
      <c r="BC17" s="30">
        <v>0.35</v>
      </c>
      <c r="BD17" s="30">
        <v>0.35</v>
      </c>
      <c r="BE17" s="30">
        <v>0.35</v>
      </c>
    </row>
    <row r="18" spans="1:57" ht="15" thickBot="1" x14ac:dyDescent="0.35">
      <c r="A18" s="29" t="s">
        <v>112</v>
      </c>
      <c r="B18" s="30">
        <v>-0.35</v>
      </c>
      <c r="C18" s="30">
        <v>-0.35</v>
      </c>
      <c r="D18" s="30">
        <v>-0.35</v>
      </c>
      <c r="E18" s="30">
        <v>-0.35</v>
      </c>
      <c r="F18" s="30">
        <v>-0.35</v>
      </c>
      <c r="G18" s="30">
        <v>-0.35</v>
      </c>
      <c r="H18" s="30">
        <v>-0.35</v>
      </c>
      <c r="I18" s="30">
        <v>-0.35</v>
      </c>
      <c r="J18" s="30">
        <v>-0.35</v>
      </c>
      <c r="K18" s="30">
        <v>-0.35</v>
      </c>
      <c r="L18" s="30">
        <v>-0.35</v>
      </c>
      <c r="M18" s="30">
        <v>-0.35</v>
      </c>
      <c r="N18" s="30">
        <v>-0.35</v>
      </c>
      <c r="O18" s="30">
        <v>-0.35</v>
      </c>
      <c r="P18" s="30">
        <v>-0.35</v>
      </c>
      <c r="Q18" s="30">
        <v>-0.35</v>
      </c>
      <c r="R18" s="30">
        <v>-0.35</v>
      </c>
      <c r="S18" s="30">
        <v>-0.35</v>
      </c>
      <c r="T18" s="30">
        <v>-0.35</v>
      </c>
      <c r="U18" s="30">
        <v>-0.35</v>
      </c>
      <c r="V18" s="30">
        <v>-0.35</v>
      </c>
      <c r="W18" s="30">
        <v>-0.35</v>
      </c>
      <c r="X18" s="30">
        <v>-0.35</v>
      </c>
      <c r="Y18" s="30">
        <v>-0.35</v>
      </c>
      <c r="Z18" s="30">
        <v>-0.35</v>
      </c>
      <c r="AA18" s="30">
        <v>-0.35</v>
      </c>
      <c r="AB18" s="30">
        <v>-0.35</v>
      </c>
      <c r="AC18" s="30">
        <v>-0.35</v>
      </c>
      <c r="AD18" s="30">
        <v>-0.35</v>
      </c>
      <c r="AE18" s="30">
        <v>-0.35</v>
      </c>
      <c r="AF18" s="30">
        <v>-0.35</v>
      </c>
      <c r="AG18" s="30">
        <v>-0.35</v>
      </c>
      <c r="AH18" s="30">
        <v>-0.35</v>
      </c>
      <c r="AI18" s="30">
        <v>-0.35</v>
      </c>
      <c r="AJ18" s="30">
        <v>-0.35</v>
      </c>
      <c r="AK18" s="30">
        <v>-0.35</v>
      </c>
      <c r="AL18" s="30">
        <v>-0.35</v>
      </c>
      <c r="AM18" s="30">
        <v>-0.35</v>
      </c>
      <c r="AN18" s="30">
        <v>-0.35</v>
      </c>
      <c r="AO18" s="30">
        <v>-0.35</v>
      </c>
      <c r="AP18" s="30">
        <v>-0.35</v>
      </c>
      <c r="AQ18" s="30">
        <v>-0.35</v>
      </c>
      <c r="AR18" s="30">
        <v>-0.35</v>
      </c>
      <c r="AS18" s="30">
        <v>-0.35</v>
      </c>
      <c r="AT18" s="30">
        <v>-0.35</v>
      </c>
      <c r="AU18" s="30">
        <v>-0.35</v>
      </c>
      <c r="AV18" s="30">
        <v>-0.35</v>
      </c>
      <c r="AW18" s="30">
        <v>-0.35</v>
      </c>
      <c r="AX18" s="30">
        <v>-0.35</v>
      </c>
      <c r="AY18" s="30">
        <v>-0.35</v>
      </c>
      <c r="AZ18" s="30">
        <v>-0.35</v>
      </c>
      <c r="BA18" s="30">
        <v>-0.35</v>
      </c>
      <c r="BB18" s="30">
        <v>-0.35</v>
      </c>
      <c r="BC18" s="30">
        <v>-0.35</v>
      </c>
      <c r="BD18" s="30">
        <v>-0.35</v>
      </c>
      <c r="BE18" s="30">
        <v>-0.35</v>
      </c>
    </row>
    <row r="19" spans="1:57" ht="15" thickBot="1" x14ac:dyDescent="0.35">
      <c r="A19" s="29" t="s">
        <v>113</v>
      </c>
      <c r="B19" s="119">
        <v>40</v>
      </c>
      <c r="C19" s="119">
        <v>40</v>
      </c>
      <c r="D19" s="119">
        <v>40</v>
      </c>
      <c r="E19" s="119">
        <v>40</v>
      </c>
      <c r="F19" s="119">
        <v>40</v>
      </c>
      <c r="G19" s="119">
        <v>40</v>
      </c>
      <c r="H19" s="119">
        <v>40</v>
      </c>
      <c r="I19" s="119">
        <v>40</v>
      </c>
      <c r="J19" s="119">
        <v>40</v>
      </c>
      <c r="K19" s="119">
        <v>40</v>
      </c>
      <c r="L19" s="119">
        <v>40</v>
      </c>
      <c r="M19" s="119">
        <v>40</v>
      </c>
      <c r="N19" s="119">
        <v>40</v>
      </c>
      <c r="O19" s="119">
        <v>40</v>
      </c>
      <c r="P19" s="119">
        <v>40</v>
      </c>
      <c r="Q19" s="119">
        <v>40</v>
      </c>
      <c r="R19" s="119">
        <v>40</v>
      </c>
      <c r="S19" s="119">
        <v>40</v>
      </c>
      <c r="T19" s="119">
        <v>40</v>
      </c>
      <c r="U19" s="119">
        <v>40</v>
      </c>
      <c r="V19" s="119">
        <v>40</v>
      </c>
      <c r="W19" s="119">
        <v>40</v>
      </c>
      <c r="X19" s="119">
        <v>40</v>
      </c>
      <c r="Y19" s="119">
        <v>40</v>
      </c>
      <c r="Z19" s="119">
        <v>40</v>
      </c>
      <c r="AA19" s="119">
        <v>40</v>
      </c>
      <c r="AB19" s="119">
        <v>40</v>
      </c>
      <c r="AC19" s="119">
        <v>40</v>
      </c>
      <c r="AD19" s="119">
        <v>40</v>
      </c>
      <c r="AE19" s="119">
        <v>40</v>
      </c>
      <c r="AF19" s="119">
        <v>40</v>
      </c>
      <c r="AG19" s="119">
        <v>40</v>
      </c>
      <c r="AH19" s="119">
        <v>40</v>
      </c>
      <c r="AI19" s="119">
        <v>40</v>
      </c>
      <c r="AJ19" s="119">
        <v>40</v>
      </c>
      <c r="AK19" s="119">
        <v>40</v>
      </c>
      <c r="AL19" s="119">
        <v>40</v>
      </c>
      <c r="AM19" s="119">
        <v>40</v>
      </c>
      <c r="AN19" s="119">
        <v>40</v>
      </c>
      <c r="AO19" s="119">
        <v>40</v>
      </c>
      <c r="AP19" s="119">
        <v>40</v>
      </c>
      <c r="AQ19" s="119">
        <v>40</v>
      </c>
      <c r="AR19" s="119">
        <v>40</v>
      </c>
      <c r="AS19" s="119">
        <v>40</v>
      </c>
      <c r="AT19" s="119">
        <v>40</v>
      </c>
      <c r="AU19" s="119">
        <v>40</v>
      </c>
      <c r="AV19" s="119">
        <v>40</v>
      </c>
      <c r="AW19" s="119">
        <v>40</v>
      </c>
      <c r="AX19" s="119">
        <v>40</v>
      </c>
      <c r="AY19" s="119">
        <v>40</v>
      </c>
      <c r="AZ19" s="119">
        <v>40</v>
      </c>
      <c r="BA19" s="119">
        <v>40</v>
      </c>
      <c r="BB19" s="119">
        <v>40</v>
      </c>
      <c r="BC19" s="119">
        <v>40</v>
      </c>
      <c r="BD19" s="119">
        <v>40</v>
      </c>
      <c r="BE19" s="119">
        <v>40</v>
      </c>
    </row>
    <row r="20" spans="1:57" ht="21" customHeight="1" thickBot="1" x14ac:dyDescent="0.35">
      <c r="A20" s="33" t="s">
        <v>23</v>
      </c>
      <c r="B20" s="157">
        <v>44011</v>
      </c>
      <c r="C20" s="158"/>
      <c r="D20" s="159"/>
      <c r="E20" s="157">
        <f>B20+1</f>
        <v>44012</v>
      </c>
      <c r="F20" s="158"/>
      <c r="G20" s="159"/>
      <c r="H20" s="157">
        <f t="shared" ref="H20" si="1">E20+1</f>
        <v>44013</v>
      </c>
      <c r="I20" s="158"/>
      <c r="J20" s="159"/>
      <c r="K20" s="157">
        <f t="shared" ref="K20" si="2">H20+1</f>
        <v>44014</v>
      </c>
      <c r="L20" s="158"/>
      <c r="M20" s="159"/>
      <c r="N20" s="157">
        <f t="shared" ref="N20" si="3">K20+1</f>
        <v>44015</v>
      </c>
      <c r="O20" s="158"/>
      <c r="P20" s="159"/>
      <c r="Q20" s="157">
        <f t="shared" ref="Q20" si="4">N20+1</f>
        <v>44016</v>
      </c>
      <c r="R20" s="158"/>
      <c r="S20" s="159"/>
      <c r="T20" s="157">
        <f t="shared" ref="T20" si="5">Q20+1</f>
        <v>44017</v>
      </c>
      <c r="U20" s="158"/>
      <c r="V20" s="159"/>
      <c r="W20" s="149" t="s">
        <v>24</v>
      </c>
      <c r="X20" s="150"/>
      <c r="Y20" s="151"/>
      <c r="Z20" s="34" t="s">
        <v>25</v>
      </c>
      <c r="AA20" s="34" t="s">
        <v>26</v>
      </c>
      <c r="AB20" s="34" t="s">
        <v>27</v>
      </c>
      <c r="AC20" s="34" t="s">
        <v>28</v>
      </c>
      <c r="AD20" s="34" t="s">
        <v>95</v>
      </c>
      <c r="AK20" s="35"/>
      <c r="AL20" s="35"/>
    </row>
    <row r="21" spans="1:57" ht="15" thickBot="1" x14ac:dyDescent="0.35">
      <c r="A21" s="36" t="s">
        <v>29</v>
      </c>
      <c r="B21" s="37" t="s">
        <v>30</v>
      </c>
      <c r="C21" s="38" t="s">
        <v>31</v>
      </c>
      <c r="D21" s="39" t="s">
        <v>32</v>
      </c>
      <c r="E21" s="37" t="s">
        <v>30</v>
      </c>
      <c r="F21" s="38" t="s">
        <v>31</v>
      </c>
      <c r="G21" s="39" t="s">
        <v>32</v>
      </c>
      <c r="H21" s="37" t="s">
        <v>30</v>
      </c>
      <c r="I21" s="38" t="s">
        <v>31</v>
      </c>
      <c r="J21" s="39" t="s">
        <v>32</v>
      </c>
      <c r="K21" s="37" t="s">
        <v>30</v>
      </c>
      <c r="L21" s="38" t="s">
        <v>31</v>
      </c>
      <c r="M21" s="39" t="s">
        <v>32</v>
      </c>
      <c r="N21" s="37" t="s">
        <v>30</v>
      </c>
      <c r="O21" s="38" t="s">
        <v>31</v>
      </c>
      <c r="P21" s="39" t="s">
        <v>32</v>
      </c>
      <c r="Q21" s="37" t="s">
        <v>30</v>
      </c>
      <c r="R21" s="38" t="s">
        <v>31</v>
      </c>
      <c r="S21" s="39" t="s">
        <v>32</v>
      </c>
      <c r="T21" s="37" t="s">
        <v>30</v>
      </c>
      <c r="U21" s="38" t="s">
        <v>31</v>
      </c>
      <c r="V21" s="39" t="s">
        <v>32</v>
      </c>
      <c r="W21" s="40" t="s">
        <v>33</v>
      </c>
      <c r="X21" s="41" t="s">
        <v>34</v>
      </c>
      <c r="Y21" s="42" t="s">
        <v>35</v>
      </c>
      <c r="Z21" s="152">
        <f>SUM(C24:V24)</f>
        <v>0</v>
      </c>
      <c r="AA21" s="152">
        <f>SUM(C25:V25)</f>
        <v>0</v>
      </c>
      <c r="AB21" s="173"/>
      <c r="AC21" s="173"/>
      <c r="AD21" s="146" t="str">
        <f>IF(ISERROR((Z21/Z6)-1),"",(Z21/Z6)-1)</f>
        <v/>
      </c>
      <c r="AK21" t="s">
        <v>109</v>
      </c>
      <c r="AP21" t="s">
        <v>110</v>
      </c>
    </row>
    <row r="22" spans="1:57" x14ac:dyDescent="0.3">
      <c r="A22" s="44" t="s">
        <v>36</v>
      </c>
      <c r="B22" s="45">
        <f>IFERROR((VLOOKUP(B20,'input from AMS loads'!$A$1:$E$999,2,FALSE)),0)</f>
        <v>0</v>
      </c>
      <c r="C22" s="46">
        <f>IFERROR((VLOOKUP(B20,'input from AMS loads'!$A$1:$E$999,3,FALSE)),0)</f>
        <v>0</v>
      </c>
      <c r="D22" s="47">
        <f>IFERROR((VLOOKUP(B20,'input from AMS loads'!$A$1:$E$999,4,FALSE)),0)</f>
        <v>0</v>
      </c>
      <c r="E22" s="45">
        <f>IFERROR((VLOOKUP(E20,'input from AMS loads'!$A$1:$E$999,2,FALSE)),0)</f>
        <v>0</v>
      </c>
      <c r="F22" s="46">
        <f>IFERROR((VLOOKUP(E20,'input from AMS loads'!$A$1:$E$999,3,FALSE)),0)</f>
        <v>0</v>
      </c>
      <c r="G22" s="47">
        <f>IFERROR((VLOOKUP(E20,'input from AMS loads'!$A$1:$E$999,4,FALSE)),0)</f>
        <v>0</v>
      </c>
      <c r="H22" s="45">
        <f>IFERROR((VLOOKUP(H20,'input from AMS loads'!$A$1:$E$999,2,FALSE)),0)</f>
        <v>0</v>
      </c>
      <c r="I22" s="46">
        <f>IFERROR((VLOOKUP(H20,'input from AMS loads'!$A$1:$E$999,3,FALSE)),0)</f>
        <v>0</v>
      </c>
      <c r="J22" s="47">
        <f>IFERROR((VLOOKUP(H20,'input from AMS loads'!$A$1:$E$999,4,FALSE)),0)</f>
        <v>0</v>
      </c>
      <c r="K22" s="45">
        <f>IFERROR((VLOOKUP(K20,'input from AMS loads'!$A$1:$E$999,2,FALSE)),0)</f>
        <v>0</v>
      </c>
      <c r="L22" s="46">
        <f>IFERROR((VLOOKUP(K20,'input from AMS loads'!$A$1:$E$999,3,FALSE)),0)</f>
        <v>0</v>
      </c>
      <c r="M22" s="47">
        <f>IFERROR((VLOOKUP(K20,'input from AMS loads'!$A$1:$E$999,4,FALSE)),0)</f>
        <v>0</v>
      </c>
      <c r="N22" s="45">
        <f>IFERROR((VLOOKUP(N20,'input from AMS loads'!$A$1:$E$999,2,FALSE)),0)</f>
        <v>0</v>
      </c>
      <c r="O22" s="46">
        <f>IFERROR((VLOOKUP(N20,'input from AMS loads'!$A$1:$E$999,3,FALSE)),0)</f>
        <v>0</v>
      </c>
      <c r="P22" s="47">
        <f>IFERROR((VLOOKUP(N20,'input from AMS loads'!$A$1:$E$999,4,FALSE)),0)</f>
        <v>0</v>
      </c>
      <c r="Q22" s="45">
        <f>IFERROR((VLOOKUP(Q20,'input from AMS loads'!$A$1:$E$999,2,FALSE)),0)</f>
        <v>0</v>
      </c>
      <c r="R22" s="46">
        <f>IFERROR((VLOOKUP(Q20,'input from AMS loads'!$A$1:$E$999,3,FALSE)),0)</f>
        <v>0</v>
      </c>
      <c r="S22" s="47">
        <f>IFERROR((VLOOKUP(Q20,'input from AMS loads'!$A$1:$E$999,4,FALSE)),0)</f>
        <v>0</v>
      </c>
      <c r="T22" s="45">
        <f>IFERROR((VLOOKUP(T20,'input from AMS loads'!$A$1:$E$999,2,FALSE)),0)</f>
        <v>0</v>
      </c>
      <c r="U22" s="46">
        <f>IFERROR((VLOOKUP(T20,'input from AMS loads'!$A$1:$E$999,3,FALSE)),0)</f>
        <v>0</v>
      </c>
      <c r="V22" s="47">
        <f>IFERROR((VLOOKUP(T20,'input from AMS loads'!$A$1:$E$999,4,FALSE)),0)</f>
        <v>0</v>
      </c>
      <c r="W22" s="48">
        <f>SUM($B$22,$E$22,$H$22,$K$22,$N$22,$Q$22,$T$22,)</f>
        <v>0</v>
      </c>
      <c r="X22" s="49">
        <f>SUM($C$22,$F$22,$I$22,$L$22,$O$22,$R$22,$U$22)</f>
        <v>0</v>
      </c>
      <c r="Y22" s="50">
        <f>SUM($D$22,$G$22,$J$22,$M$22,$P$22,$S$22,$V$22)</f>
        <v>0</v>
      </c>
      <c r="Z22" s="153"/>
      <c r="AA22" s="153"/>
      <c r="AB22" s="174"/>
      <c r="AC22" s="174"/>
      <c r="AD22" s="147"/>
      <c r="AK22" s="113" t="s">
        <v>33</v>
      </c>
      <c r="AL22" s="144" t="s">
        <v>34</v>
      </c>
      <c r="AM22" s="114" t="s">
        <v>35</v>
      </c>
      <c r="AP22" s="113" t="s">
        <v>33</v>
      </c>
      <c r="AQ22" s="144" t="s">
        <v>34</v>
      </c>
      <c r="AR22" s="114" t="s">
        <v>35</v>
      </c>
    </row>
    <row r="23" spans="1:57" ht="15" thickBot="1" x14ac:dyDescent="0.35">
      <c r="A23" s="44" t="s">
        <v>37</v>
      </c>
      <c r="B23" s="5"/>
      <c r="C23" s="6"/>
      <c r="D23" s="7"/>
      <c r="E23" s="5"/>
      <c r="F23" s="6"/>
      <c r="G23" s="7"/>
      <c r="H23" s="5"/>
      <c r="I23" s="6"/>
      <c r="J23" s="7"/>
      <c r="K23" s="5"/>
      <c r="L23" s="6"/>
      <c r="M23" s="7"/>
      <c r="N23" s="5"/>
      <c r="O23" s="6"/>
      <c r="P23" s="7"/>
      <c r="Q23" s="5"/>
      <c r="R23" s="6"/>
      <c r="S23" s="7"/>
      <c r="T23" s="5"/>
      <c r="U23" s="6"/>
      <c r="V23" s="7"/>
      <c r="W23" s="51">
        <f>SUM($B$23,$E$23,$H$23,$K$23,$N$23,$Q$23,$T$23)</f>
        <v>0</v>
      </c>
      <c r="X23" s="52">
        <f>SUM($C$23,$F$23,$I$23,$L$23,$O$23,$R$23,$U$23)</f>
        <v>0</v>
      </c>
      <c r="Y23" s="53">
        <f>SUM($D$23,$G$23,$J$23,$M$23,$P$23,$S$23,$V$23)</f>
        <v>0</v>
      </c>
      <c r="Z23" s="153"/>
      <c r="AA23" s="153"/>
      <c r="AB23" s="174"/>
      <c r="AC23" s="174"/>
      <c r="AD23" s="147"/>
      <c r="AJ23" s="122">
        <f>B20</f>
        <v>44011</v>
      </c>
      <c r="AK23" s="115">
        <f>SUM($B$22,$E$22,$H$22,$K$22,$N$22,$Q$22,$T$22,)</f>
        <v>0</v>
      </c>
      <c r="AL23" s="143">
        <f>SUM($C$22,$F$22,$I$22,$L$22,$O$22,$R$22,$U$22)</f>
        <v>0</v>
      </c>
      <c r="AM23" s="117">
        <f>SUM($D$22,$G$22,$J$22,$M$22,$P$22,$S$22,$V$22)</f>
        <v>0</v>
      </c>
      <c r="AO23" s="122">
        <f>AJ23</f>
        <v>44011</v>
      </c>
      <c r="AP23" s="115">
        <f>SUM($B$23,$E$23,$H$23,$K$23,$N$23,$Q$23,$T$23)</f>
        <v>0</v>
      </c>
      <c r="AQ23" s="143">
        <f>SUM($C$23,$F$23,$I$23,$L$23,$O$23,$R$23,$U$23)</f>
        <v>0</v>
      </c>
      <c r="AR23" s="117">
        <f>SUM($D$23,$G$23,$J$23,$M$23,$P$23,$S$23,$V$23)</f>
        <v>0</v>
      </c>
    </row>
    <row r="24" spans="1:57" ht="15" thickBot="1" x14ac:dyDescent="0.35">
      <c r="A24" s="54" t="s">
        <v>38</v>
      </c>
      <c r="B24" s="55"/>
      <c r="C24" s="56">
        <f>SUM(B22:D22)</f>
        <v>0</v>
      </c>
      <c r="D24" s="57"/>
      <c r="E24" s="55"/>
      <c r="F24" s="56">
        <f>SUM(E22:G22)</f>
        <v>0</v>
      </c>
      <c r="G24" s="57"/>
      <c r="H24" s="55"/>
      <c r="I24" s="56">
        <f>SUM(H22:J22)</f>
        <v>0</v>
      </c>
      <c r="J24" s="57"/>
      <c r="K24" s="55"/>
      <c r="L24" s="56">
        <f>SUM(K22:M22)</f>
        <v>0</v>
      </c>
      <c r="M24" s="57"/>
      <c r="N24" s="55"/>
      <c r="O24" s="56">
        <f>SUM(N22:P22)</f>
        <v>0</v>
      </c>
      <c r="P24" s="57"/>
      <c r="Q24" s="55"/>
      <c r="R24" s="56">
        <f>SUM(Q22:S22)</f>
        <v>0</v>
      </c>
      <c r="S24" s="57"/>
      <c r="T24" s="55"/>
      <c r="U24" s="56">
        <f>SUM(T22:V22)</f>
        <v>0</v>
      </c>
      <c r="V24" s="57"/>
      <c r="W24" s="167" t="s">
        <v>39</v>
      </c>
      <c r="X24" s="168"/>
      <c r="Y24" s="169"/>
      <c r="Z24" s="153"/>
      <c r="AA24" s="153"/>
      <c r="AB24" s="174"/>
      <c r="AC24" s="174"/>
      <c r="AD24" s="147"/>
      <c r="AJ24" s="122">
        <f>AJ23+7</f>
        <v>44018</v>
      </c>
      <c r="AK24" s="115">
        <f>SUM($B$28,$E$28,$H$28,$K$28,$N$28,$Q$28,$T$28,)</f>
        <v>0</v>
      </c>
      <c r="AL24" s="143">
        <f>SUM($C$28,$F$28,$I$28,$L$28,$O$28,$R$28,$U$28)</f>
        <v>0</v>
      </c>
      <c r="AM24" s="117">
        <f>SUM($D$28,$G$28,$J$28,$M$28,$P$28,$S$28,$V$28)</f>
        <v>0</v>
      </c>
      <c r="AO24" s="122">
        <f>AO23+7</f>
        <v>44018</v>
      </c>
      <c r="AP24" s="115">
        <f>SUM($B$29,$E$29,$H$29,$K$29,$N$29,$Q$29,$T$29,)</f>
        <v>0</v>
      </c>
      <c r="AQ24" s="143">
        <f>SUM($C$29,$F$29,$I$29,$L$29,$O$29,$R$29,$U$29)</f>
        <v>0</v>
      </c>
      <c r="AR24" s="117">
        <f>SUM($D$29,$G$29,$J$29,$M$29,$P$29,$S$29,$V$29)</f>
        <v>0</v>
      </c>
    </row>
    <row r="25" spans="1:57" ht="15" thickBot="1" x14ac:dyDescent="0.35">
      <c r="A25" s="54" t="s">
        <v>40</v>
      </c>
      <c r="B25" s="58"/>
      <c r="C25" s="56">
        <f>SUM(B23:D23)</f>
        <v>0</v>
      </c>
      <c r="D25" s="59"/>
      <c r="E25" s="58"/>
      <c r="F25" s="56">
        <f>SUM(E23:G23)</f>
        <v>0</v>
      </c>
      <c r="G25" s="59"/>
      <c r="H25" s="58"/>
      <c r="I25" s="56">
        <f>SUM(H23:J23)</f>
        <v>0</v>
      </c>
      <c r="J25" s="59"/>
      <c r="K25" s="58"/>
      <c r="L25" s="56">
        <f>SUM(K23:M23)</f>
        <v>0</v>
      </c>
      <c r="M25" s="59"/>
      <c r="N25" s="58"/>
      <c r="O25" s="56">
        <f>SUM(N23:P23)</f>
        <v>0</v>
      </c>
      <c r="P25" s="59"/>
      <c r="Q25" s="58"/>
      <c r="R25" s="56">
        <f>SUM(Q23:S23)</f>
        <v>0</v>
      </c>
      <c r="S25" s="59"/>
      <c r="T25" s="58"/>
      <c r="U25" s="56">
        <f>SUM(T23:V23)</f>
        <v>0</v>
      </c>
      <c r="V25" s="59"/>
      <c r="W25" s="170"/>
      <c r="X25" s="171"/>
      <c r="Y25" s="172"/>
      <c r="Z25" s="154"/>
      <c r="AA25" s="154"/>
      <c r="AB25" s="175"/>
      <c r="AC25" s="175"/>
      <c r="AD25" s="148"/>
      <c r="AJ25" s="122">
        <f t="shared" ref="AJ25:AJ73" si="6">AJ24+7</f>
        <v>44025</v>
      </c>
      <c r="AK25" s="115">
        <f>SUM($B$34,$E$34,$H$34,$K$34,$N$34,$Q$34,$T$34,)</f>
        <v>0</v>
      </c>
      <c r="AL25" s="143">
        <f>SUM($C$34,$F$34,$I$34,$L$34,$O$34,$R$34,$U$34)</f>
        <v>0</v>
      </c>
      <c r="AM25" s="117">
        <f>SUM($D$34,$G$34,$J$34,$M$34,$P$34,$S$34,$V$34)</f>
        <v>0</v>
      </c>
      <c r="AO25" s="122">
        <f t="shared" ref="AO25:AO78" si="7">AO24+7</f>
        <v>44025</v>
      </c>
      <c r="AP25" s="115">
        <f>SUM($B$35,$E$35,$H$35,$K$35,$N$35,$Q$35,$T$35,)</f>
        <v>0</v>
      </c>
      <c r="AQ25" s="143">
        <f>SUM($C$35,$F$35,$I$35,$L$35,$O$35,$R$35,$U$35)</f>
        <v>0</v>
      </c>
      <c r="AR25" s="117">
        <f>SUM($D$35,$G$35,$J$35,$M$35,$P$35,$S$35,$V$35)</f>
        <v>0</v>
      </c>
    </row>
    <row r="26" spans="1:57" ht="21" customHeight="1" thickBot="1" x14ac:dyDescent="0.35">
      <c r="A26" s="33" t="s">
        <v>23</v>
      </c>
      <c r="B26" s="157">
        <f>B20+7</f>
        <v>44018</v>
      </c>
      <c r="C26" s="158"/>
      <c r="D26" s="159"/>
      <c r="E26" s="157">
        <f>B26+1</f>
        <v>44019</v>
      </c>
      <c r="F26" s="158"/>
      <c r="G26" s="159"/>
      <c r="H26" s="157">
        <f t="shared" ref="H26" si="8">E26+1</f>
        <v>44020</v>
      </c>
      <c r="I26" s="158"/>
      <c r="J26" s="159"/>
      <c r="K26" s="157">
        <f t="shared" ref="K26" si="9">H26+1</f>
        <v>44021</v>
      </c>
      <c r="L26" s="158"/>
      <c r="M26" s="159"/>
      <c r="N26" s="157">
        <f t="shared" ref="N26" si="10">K26+1</f>
        <v>44022</v>
      </c>
      <c r="O26" s="158"/>
      <c r="P26" s="159"/>
      <c r="Q26" s="157">
        <f t="shared" ref="Q26" si="11">N26+1</f>
        <v>44023</v>
      </c>
      <c r="R26" s="158"/>
      <c r="S26" s="159"/>
      <c r="T26" s="157">
        <f t="shared" ref="T26" si="12">Q26+1</f>
        <v>44024</v>
      </c>
      <c r="U26" s="158"/>
      <c r="V26" s="159"/>
      <c r="W26" s="149" t="s">
        <v>24</v>
      </c>
      <c r="X26" s="150"/>
      <c r="Y26" s="151"/>
      <c r="Z26" s="34" t="s">
        <v>25</v>
      </c>
      <c r="AA26" s="34" t="s">
        <v>26</v>
      </c>
      <c r="AB26" s="34" t="s">
        <v>27</v>
      </c>
      <c r="AC26" s="34" t="s">
        <v>28</v>
      </c>
      <c r="AD26" s="34" t="s">
        <v>27</v>
      </c>
      <c r="AJ26" s="122">
        <f t="shared" si="6"/>
        <v>44032</v>
      </c>
      <c r="AK26" s="115">
        <f>SUM($B$40,$E$40,$H$40,$K$40,$N$40,$Q$40,$T$40,)</f>
        <v>0</v>
      </c>
      <c r="AL26" s="143">
        <f>SUM($C$40,$F$40,$I$40,$L$40,$O$40,$R$40,$U$40)</f>
        <v>0</v>
      </c>
      <c r="AM26" s="117">
        <f>SUM($D$40,$G$40,$J$40,$M$40,$P$40,$S$40,$V$40)</f>
        <v>0</v>
      </c>
      <c r="AO26" s="122">
        <f t="shared" si="7"/>
        <v>44032</v>
      </c>
      <c r="AP26" s="115">
        <f>SUM($B$41,$E$41,$H$41,$K$41,$N$41,$Q$41,$T$41)</f>
        <v>0</v>
      </c>
      <c r="AQ26" s="143">
        <f>SUM($C$41,$F$41,$I$41,$L$41,$O$41,$R$41,$U$41)</f>
        <v>0</v>
      </c>
      <c r="AR26" s="117">
        <f>SUM($D$41,$G$41,$J$41,$M$41,$P$41,$S$41,$V$41)</f>
        <v>0</v>
      </c>
    </row>
    <row r="27" spans="1:57" ht="15" thickBot="1" x14ac:dyDescent="0.35">
      <c r="A27" s="36" t="s">
        <v>29</v>
      </c>
      <c r="B27" s="37" t="s">
        <v>30</v>
      </c>
      <c r="C27" s="38" t="s">
        <v>31</v>
      </c>
      <c r="D27" s="39" t="s">
        <v>32</v>
      </c>
      <c r="E27" s="37" t="s">
        <v>30</v>
      </c>
      <c r="F27" s="38" t="s">
        <v>31</v>
      </c>
      <c r="G27" s="39" t="s">
        <v>32</v>
      </c>
      <c r="H27" s="37" t="s">
        <v>30</v>
      </c>
      <c r="I27" s="38" t="s">
        <v>31</v>
      </c>
      <c r="J27" s="39" t="s">
        <v>32</v>
      </c>
      <c r="K27" s="37" t="s">
        <v>30</v>
      </c>
      <c r="L27" s="38" t="s">
        <v>31</v>
      </c>
      <c r="M27" s="39" t="s">
        <v>32</v>
      </c>
      <c r="N27" s="37" t="s">
        <v>30</v>
      </c>
      <c r="O27" s="38" t="s">
        <v>31</v>
      </c>
      <c r="P27" s="39" t="s">
        <v>32</v>
      </c>
      <c r="Q27" s="37" t="s">
        <v>30</v>
      </c>
      <c r="R27" s="38" t="s">
        <v>31</v>
      </c>
      <c r="S27" s="39" t="s">
        <v>32</v>
      </c>
      <c r="T27" s="37" t="s">
        <v>30</v>
      </c>
      <c r="U27" s="38" t="s">
        <v>31</v>
      </c>
      <c r="V27" s="39" t="s">
        <v>32</v>
      </c>
      <c r="W27" s="40" t="s">
        <v>33</v>
      </c>
      <c r="X27" s="41" t="s">
        <v>34</v>
      </c>
      <c r="Y27" s="42" t="s">
        <v>35</v>
      </c>
      <c r="Z27" s="152">
        <f>SUM(C30:V30)</f>
        <v>0</v>
      </c>
      <c r="AA27" s="152">
        <f>SUM(C31:V31)</f>
        <v>0</v>
      </c>
      <c r="AB27" s="164" t="str">
        <f>IF(ISERROR((Z27/Z21)-1),"",(Z27/Z21)-1)</f>
        <v/>
      </c>
      <c r="AC27" s="146" t="str">
        <f>IF(ISERROR((AA27/AA21)-1),"",(AA27/AA21)-1)</f>
        <v/>
      </c>
      <c r="AD27" s="146" t="str">
        <f>IF(ISERROR((Z27/Z12)-1),"",(Z27/Z12)-1)</f>
        <v/>
      </c>
      <c r="AJ27" s="122">
        <f t="shared" si="6"/>
        <v>44039</v>
      </c>
      <c r="AK27" s="115">
        <f>SUM($B$46,$E$46,$H$46,$K$46,$N$46,$Q$46,$T$46,)</f>
        <v>0</v>
      </c>
      <c r="AL27" s="143">
        <f>SUM($C$46,$F$46,$I$46,$L$46,$O$46,$R$46,$U$46)</f>
        <v>0</v>
      </c>
      <c r="AM27" s="117">
        <f>SUM($D$46,$G$46,$J$46,$M$46,$P$46,$S$46,$V$46)</f>
        <v>0</v>
      </c>
      <c r="AO27" s="122">
        <f t="shared" si="7"/>
        <v>44039</v>
      </c>
      <c r="AP27" s="115">
        <f>SUM($B$47,$E$47,$H$47,$K$47,$N$47,$Q$47,$T$47,)</f>
        <v>0</v>
      </c>
      <c r="AQ27" s="143">
        <f>SUM($C$47,$F$47,$I$47,$L$47,$O$47,$R$47,$U$47)</f>
        <v>0</v>
      </c>
      <c r="AR27" s="117">
        <f>SUM($D$47,$G$47,$J$47,$M$47,$P$47,$S$47,$V$47)</f>
        <v>0</v>
      </c>
    </row>
    <row r="28" spans="1:57" x14ac:dyDescent="0.3">
      <c r="A28" s="44" t="s">
        <v>36</v>
      </c>
      <c r="B28" s="45">
        <f>IFERROR((VLOOKUP(B26,'input from AMS loads'!$A$1:$E$999,2,FALSE)),0)</f>
        <v>0</v>
      </c>
      <c r="C28" s="46">
        <f>IFERROR((VLOOKUP(B26,'input from AMS loads'!$A$1:$E$999,3,FALSE)),0)</f>
        <v>0</v>
      </c>
      <c r="D28" s="47">
        <f>IFERROR((VLOOKUP(B26,'input from AMS loads'!$A$1:$E$999,4,FALSE)),0)</f>
        <v>0</v>
      </c>
      <c r="E28" s="45">
        <f>IFERROR((VLOOKUP(E26,'input from AMS loads'!$A$1:$E$999,2,FALSE)),0)</f>
        <v>0</v>
      </c>
      <c r="F28" s="46">
        <f>IFERROR((VLOOKUP(E26,'input from AMS loads'!$A$1:$E$999,3,FALSE)),0)</f>
        <v>0</v>
      </c>
      <c r="G28" s="47">
        <f>IFERROR((VLOOKUP(E26,'input from AMS loads'!$A$1:$E$999,4,FALSE)),0)</f>
        <v>0</v>
      </c>
      <c r="H28" s="45">
        <f>IFERROR((VLOOKUP(H26,'input from AMS loads'!$A$1:$E$999,2,FALSE)),0)</f>
        <v>0</v>
      </c>
      <c r="I28" s="46">
        <f>IFERROR((VLOOKUP(H26,'input from AMS loads'!$A$1:$E$999,3,FALSE)),0)</f>
        <v>0</v>
      </c>
      <c r="J28" s="47">
        <f>IFERROR((VLOOKUP(H26,'input from AMS loads'!$A$1:$E$999,4,FALSE)),0)</f>
        <v>0</v>
      </c>
      <c r="K28" s="45">
        <f>IFERROR((VLOOKUP(K26,'input from AMS loads'!$A$1:$E$999,2,FALSE)),0)</f>
        <v>0</v>
      </c>
      <c r="L28" s="46">
        <f>IFERROR((VLOOKUP(K26,'input from AMS loads'!$A$1:$E$999,3,FALSE)),0)</f>
        <v>0</v>
      </c>
      <c r="M28" s="47">
        <f>IFERROR((VLOOKUP(K26,'input from AMS loads'!$A$1:$E$999,4,FALSE)),0)</f>
        <v>0</v>
      </c>
      <c r="N28" s="45">
        <f>IFERROR((VLOOKUP(N26,'input from AMS loads'!$A$1:$E$999,2,FALSE)),0)</f>
        <v>0</v>
      </c>
      <c r="O28" s="46">
        <f>IFERROR((VLOOKUP(N26,'input from AMS loads'!$A$1:$E$999,3,FALSE)),0)</f>
        <v>0</v>
      </c>
      <c r="P28" s="47">
        <f>IFERROR((VLOOKUP(N26,'input from AMS loads'!$A$1:$E$999,4,FALSE)),0)</f>
        <v>0</v>
      </c>
      <c r="Q28" s="45">
        <f>IFERROR((VLOOKUP(Q26,'input from AMS loads'!$A$1:$E$999,2,FALSE)),0)</f>
        <v>0</v>
      </c>
      <c r="R28" s="46">
        <f>IFERROR((VLOOKUP(Q26,'input from AMS loads'!$A$1:$E$999,3,FALSE)),0)</f>
        <v>0</v>
      </c>
      <c r="S28" s="47">
        <f>IFERROR((VLOOKUP(Q26,'input from AMS loads'!$A$1:$E$999,4,FALSE)),0)</f>
        <v>0</v>
      </c>
      <c r="T28" s="45">
        <f>IFERROR((VLOOKUP(T26,'input from AMS loads'!$A$1:$E$999,2,FALSE)),0)</f>
        <v>0</v>
      </c>
      <c r="U28" s="46">
        <f>IFERROR((VLOOKUP(T26,'input from AMS loads'!$A$1:$E$999,3,FALSE)),0)</f>
        <v>0</v>
      </c>
      <c r="V28" s="47">
        <f>IFERROR((VLOOKUP(T26,'input from AMS loads'!$A$1:$E$999,4,FALSE)),0)</f>
        <v>0</v>
      </c>
      <c r="W28" s="48">
        <f>SUM($B$28,$E$28,$H$28,$K$28,$N$28,$Q$28,$T$28,)</f>
        <v>0</v>
      </c>
      <c r="X28" s="49">
        <f>SUM($C$28,$F$28,$I$28,$L$28,$O$28,$R$28,$U$28)</f>
        <v>0</v>
      </c>
      <c r="Y28" s="50">
        <f>SUM($D$28,$G$28,$J$28,$M$28,$P$28,$S$28,$V$28)</f>
        <v>0</v>
      </c>
      <c r="Z28" s="153"/>
      <c r="AA28" s="153"/>
      <c r="AB28" s="165"/>
      <c r="AC28" s="147"/>
      <c r="AD28" s="147"/>
      <c r="AJ28" s="122">
        <f t="shared" si="6"/>
        <v>44046</v>
      </c>
      <c r="AK28" s="115">
        <f>SUM($B$52,$E$52,$H$52,$K$52,$N$52,$Q$52,$T$52,)</f>
        <v>0</v>
      </c>
      <c r="AL28" s="143">
        <f>SUM($C$52,$F$52,$I$52,$L$52,$O$52,$R$52,$U$52)</f>
        <v>0</v>
      </c>
      <c r="AM28" s="117">
        <f>SUM($D$52,$G$52,$J$52,$M$52,$P$52,$S$52,$V$52)</f>
        <v>0</v>
      </c>
      <c r="AO28" s="122">
        <f t="shared" si="7"/>
        <v>44046</v>
      </c>
      <c r="AP28" s="115">
        <f>SUM($B$53,$E$53,$H$53,$K$53,$N$53,$Q$53,$T$53,)</f>
        <v>0</v>
      </c>
      <c r="AQ28" s="143">
        <f>SUM($C$53,$F$53,$I$53,$L$53,$O$53,$R$53,$U$53)</f>
        <v>0</v>
      </c>
      <c r="AR28" s="117">
        <f>SUM($D$53,$G$53,$J$53,$M$53,$P$53,$S$53,$V$53)</f>
        <v>0</v>
      </c>
    </row>
    <row r="29" spans="1:57" ht="15" thickBot="1" x14ac:dyDescent="0.35">
      <c r="A29" s="44" t="s">
        <v>37</v>
      </c>
      <c r="B29" s="5"/>
      <c r="C29" s="6"/>
      <c r="D29" s="7"/>
      <c r="E29" s="5"/>
      <c r="F29" s="6"/>
      <c r="G29" s="7"/>
      <c r="H29" s="5"/>
      <c r="I29" s="6"/>
      <c r="J29" s="7"/>
      <c r="K29" s="5"/>
      <c r="L29" s="6"/>
      <c r="M29" s="7"/>
      <c r="N29" s="5"/>
      <c r="O29" s="6"/>
      <c r="P29" s="7"/>
      <c r="Q29" s="5"/>
      <c r="R29" s="6"/>
      <c r="S29" s="7"/>
      <c r="T29" s="5"/>
      <c r="U29" s="6"/>
      <c r="V29" s="7"/>
      <c r="W29" s="48">
        <f>SUM($B$29,$E$29,$H$29,$K$29,$N$29,$Q$29,$T$29,)</f>
        <v>0</v>
      </c>
      <c r="X29" s="49">
        <f>SUM($C$29,$F$29,$I$29,$L$29,$O$29,$R$29,$U$29)</f>
        <v>0</v>
      </c>
      <c r="Y29" s="50">
        <f>SUM($D$29,$G$29,$J$29,$M$29,$P$29,$S$29,$V$29)</f>
        <v>0</v>
      </c>
      <c r="Z29" s="153"/>
      <c r="AA29" s="153"/>
      <c r="AB29" s="165"/>
      <c r="AC29" s="147"/>
      <c r="AD29" s="147"/>
      <c r="AJ29" s="122">
        <f t="shared" si="6"/>
        <v>44053</v>
      </c>
      <c r="AK29" s="115">
        <f>SUM($B$58,$E$58,$H$58,$K$58,$N$58,$Q$58,$T$58,)</f>
        <v>0</v>
      </c>
      <c r="AL29" s="143">
        <f>SUM($C$58,$F$58,$I$58,$L$58,$O$58,$R$58,$U$58)</f>
        <v>0</v>
      </c>
      <c r="AM29" s="117">
        <f>SUM($D$58,$G$58,$J$58,$M$58,$P$58,$S$58,$V$58)</f>
        <v>0</v>
      </c>
      <c r="AO29" s="122">
        <f t="shared" si="7"/>
        <v>44053</v>
      </c>
      <c r="AP29" s="115">
        <f>SUM($B$59,$E$59,$H$59,$K$59,$N$59,$Q$59,$T$59,)</f>
        <v>0</v>
      </c>
      <c r="AQ29" s="143">
        <f>SUM($C$59,$F$59,$I$59,$L$59,$O$59,$R$59,$U$59)</f>
        <v>0</v>
      </c>
      <c r="AR29" s="117">
        <f>SUM($D$59,$G$59,$J$59,$M$59,$P$59,$S$59,$V$59)</f>
        <v>0</v>
      </c>
    </row>
    <row r="30" spans="1:57" ht="15" thickBot="1" x14ac:dyDescent="0.35">
      <c r="A30" s="54" t="s">
        <v>38</v>
      </c>
      <c r="B30" s="55"/>
      <c r="C30" s="56">
        <f>SUM(B28:D28)</f>
        <v>0</v>
      </c>
      <c r="D30" s="57"/>
      <c r="E30" s="55"/>
      <c r="F30" s="56">
        <f>SUM(E28:G28)</f>
        <v>0</v>
      </c>
      <c r="G30" s="57"/>
      <c r="H30" s="55"/>
      <c r="I30" s="56">
        <f>SUM(H28:J28)</f>
        <v>0</v>
      </c>
      <c r="J30" s="57"/>
      <c r="K30" s="55"/>
      <c r="L30" s="56">
        <f>SUM(K28:M28)</f>
        <v>0</v>
      </c>
      <c r="M30" s="57"/>
      <c r="N30" s="55"/>
      <c r="O30" s="56">
        <f>SUM(N28:P28)</f>
        <v>0</v>
      </c>
      <c r="P30" s="57"/>
      <c r="Q30" s="55"/>
      <c r="R30" s="56">
        <f>SUM(Q28:S28)</f>
        <v>0</v>
      </c>
      <c r="S30" s="57"/>
      <c r="T30" s="55"/>
      <c r="U30" s="56">
        <f>SUM(T28:V28)</f>
        <v>0</v>
      </c>
      <c r="V30" s="57"/>
      <c r="W30" s="167" t="s">
        <v>41</v>
      </c>
      <c r="X30" s="168"/>
      <c r="Y30" s="169"/>
      <c r="Z30" s="153"/>
      <c r="AA30" s="153"/>
      <c r="AB30" s="165"/>
      <c r="AC30" s="147"/>
      <c r="AD30" s="147"/>
      <c r="AJ30" s="122">
        <f t="shared" si="6"/>
        <v>44060</v>
      </c>
      <c r="AK30" s="115">
        <f>SUM($B$64,$E$64,$H$64,$K$64,$N$64,$Q$64,$T$64,)</f>
        <v>0</v>
      </c>
      <c r="AL30" s="143">
        <f>SUM($C$64,$F$64,$I$64,$L$64,$O$64,$R$64,$U$64)</f>
        <v>0</v>
      </c>
      <c r="AM30" s="117">
        <f>SUM($D$64,$G$64,$J$64,$M$64,$P$64,$S$64,$V$64)</f>
        <v>0</v>
      </c>
      <c r="AO30" s="122">
        <f t="shared" si="7"/>
        <v>44060</v>
      </c>
      <c r="AP30" s="115">
        <f>SUM($B$65,$E$65,$H$65,$K$65,$N$65,$Q$65,$T$65,)</f>
        <v>0</v>
      </c>
      <c r="AQ30" s="143">
        <f>SUM($C$65,$F$65,$I$65,$L$65,$O$65,$R$65,$U$65)</f>
        <v>0</v>
      </c>
      <c r="AR30" s="117">
        <f>SUM($D$65,$G$65,$J$65,$M$65,$P$65,$S$65,$V$65)</f>
        <v>0</v>
      </c>
    </row>
    <row r="31" spans="1:57" ht="15" thickBot="1" x14ac:dyDescent="0.35">
      <c r="A31" s="54" t="s">
        <v>40</v>
      </c>
      <c r="B31" s="58"/>
      <c r="C31" s="56">
        <f>SUM(B29:D29)</f>
        <v>0</v>
      </c>
      <c r="D31" s="59"/>
      <c r="E31" s="58"/>
      <c r="F31" s="56">
        <f>SUM(E29:G29)</f>
        <v>0</v>
      </c>
      <c r="G31" s="59"/>
      <c r="H31" s="58"/>
      <c r="I31" s="56">
        <f>SUM(H29:J29)</f>
        <v>0</v>
      </c>
      <c r="J31" s="59"/>
      <c r="K31" s="58"/>
      <c r="L31" s="56">
        <f>SUM(K29:M29)</f>
        <v>0</v>
      </c>
      <c r="M31" s="59"/>
      <c r="N31" s="58"/>
      <c r="O31" s="56">
        <f>SUM(N29:P29)</f>
        <v>0</v>
      </c>
      <c r="P31" s="59"/>
      <c r="Q31" s="58"/>
      <c r="R31" s="56">
        <f>SUM(Q29:S29)</f>
        <v>0</v>
      </c>
      <c r="S31" s="59"/>
      <c r="T31" s="58"/>
      <c r="U31" s="56">
        <f>SUM(T29:V29)</f>
        <v>0</v>
      </c>
      <c r="V31" s="59"/>
      <c r="W31" s="170"/>
      <c r="X31" s="171"/>
      <c r="Y31" s="172"/>
      <c r="Z31" s="154"/>
      <c r="AA31" s="154"/>
      <c r="AB31" s="166"/>
      <c r="AC31" s="148"/>
      <c r="AD31" s="148"/>
      <c r="AJ31" s="122">
        <f t="shared" si="6"/>
        <v>44067</v>
      </c>
      <c r="AK31" s="115">
        <f>SUM($B$70,$E$70,$H$70,$K$70,$N$70,$Q$70,$T$70,)</f>
        <v>0</v>
      </c>
      <c r="AL31" s="143">
        <f>SUM($C$70,$F$70,$I$70,$L$70,$O$70,$R$70,$U$70)</f>
        <v>0</v>
      </c>
      <c r="AM31" s="117">
        <f>SUM($D$70,$G$70,$J$70,$M$70,$P$70,$S$70,$V$70)</f>
        <v>0</v>
      </c>
      <c r="AO31" s="122">
        <f t="shared" si="7"/>
        <v>44067</v>
      </c>
      <c r="AP31" s="115">
        <f>SUM($B$71,$E$71,$H$71,$K$71,$N$71,$Q$71,$T$71,)</f>
        <v>0</v>
      </c>
      <c r="AQ31" s="143">
        <f>SUM($C$71,$F$71,$I$71,$L$71,$O$71,$R$71,$U$71)</f>
        <v>0</v>
      </c>
      <c r="AR31" s="117">
        <f>SUM($D$71,$G$71,$J$71,$M$71,$P$71,$S$71,$V$71)</f>
        <v>0</v>
      </c>
    </row>
    <row r="32" spans="1:57" ht="19.5" customHeight="1" thickBot="1" x14ac:dyDescent="0.35">
      <c r="A32" s="33" t="s">
        <v>23</v>
      </c>
      <c r="B32" s="157">
        <f>B26+7</f>
        <v>44025</v>
      </c>
      <c r="C32" s="158"/>
      <c r="D32" s="159"/>
      <c r="E32" s="157">
        <f>B32+1</f>
        <v>44026</v>
      </c>
      <c r="F32" s="158"/>
      <c r="G32" s="159"/>
      <c r="H32" s="157">
        <f t="shared" ref="H32" si="13">E32+1</f>
        <v>44027</v>
      </c>
      <c r="I32" s="158"/>
      <c r="J32" s="159"/>
      <c r="K32" s="157">
        <f t="shared" ref="K32" si="14">H32+1</f>
        <v>44028</v>
      </c>
      <c r="L32" s="158"/>
      <c r="M32" s="159"/>
      <c r="N32" s="157">
        <f t="shared" ref="N32" si="15">K32+1</f>
        <v>44029</v>
      </c>
      <c r="O32" s="158"/>
      <c r="P32" s="159"/>
      <c r="Q32" s="157">
        <f t="shared" ref="Q32" si="16">N32+1</f>
        <v>44030</v>
      </c>
      <c r="R32" s="158"/>
      <c r="S32" s="159"/>
      <c r="T32" s="157">
        <f t="shared" ref="T32" si="17">Q32+1</f>
        <v>44031</v>
      </c>
      <c r="U32" s="158"/>
      <c r="V32" s="159"/>
      <c r="W32" s="149" t="s">
        <v>24</v>
      </c>
      <c r="X32" s="150"/>
      <c r="Y32" s="151"/>
      <c r="Z32" s="34" t="s">
        <v>25</v>
      </c>
      <c r="AA32" s="34" t="s">
        <v>26</v>
      </c>
      <c r="AB32" s="34" t="s">
        <v>27</v>
      </c>
      <c r="AC32" s="34" t="s">
        <v>28</v>
      </c>
      <c r="AD32" s="34" t="s">
        <v>27</v>
      </c>
      <c r="AJ32" s="122">
        <f t="shared" si="6"/>
        <v>44074</v>
      </c>
      <c r="AK32" s="115">
        <f>SUM($B$76,$E$76,$H$76,$K$76,$N$76,$Q$76,$T$76,)</f>
        <v>0</v>
      </c>
      <c r="AL32" s="143">
        <f>SUM($C$76,$F$76,$I$76,$L$76,$O$76,$R$76,$U$76)</f>
        <v>0</v>
      </c>
      <c r="AM32" s="117">
        <f>SUM($D$76,$G$76,$J$76,$M$76,$P$76,$S$76,$V$76)</f>
        <v>0</v>
      </c>
      <c r="AO32" s="122">
        <f t="shared" si="7"/>
        <v>44074</v>
      </c>
      <c r="AP32" s="115">
        <f>SUM($B$77,$E$77,$H$77,$K$77,$N$77,$Q$77,$T$77,)</f>
        <v>0</v>
      </c>
      <c r="AQ32" s="143">
        <f>SUM($C$77,$F$77,$I$77,$L$77,$O$77,$R$77,$U$77)</f>
        <v>0</v>
      </c>
      <c r="AR32" s="117">
        <f>SUM($D$77,$G$77,$J$77,$M$77,$P$77,$S$77,$V$77)</f>
        <v>0</v>
      </c>
    </row>
    <row r="33" spans="1:44" ht="15" thickBot="1" x14ac:dyDescent="0.35">
      <c r="A33" s="36" t="s">
        <v>29</v>
      </c>
      <c r="B33" s="37" t="s">
        <v>30</v>
      </c>
      <c r="C33" s="38" t="s">
        <v>31</v>
      </c>
      <c r="D33" s="39" t="s">
        <v>32</v>
      </c>
      <c r="E33" s="37" t="s">
        <v>30</v>
      </c>
      <c r="F33" s="38" t="s">
        <v>31</v>
      </c>
      <c r="G33" s="39" t="s">
        <v>32</v>
      </c>
      <c r="H33" s="37" t="s">
        <v>30</v>
      </c>
      <c r="I33" s="38" t="s">
        <v>31</v>
      </c>
      <c r="J33" s="39" t="s">
        <v>32</v>
      </c>
      <c r="K33" s="37" t="s">
        <v>30</v>
      </c>
      <c r="L33" s="38" t="s">
        <v>31</v>
      </c>
      <c r="M33" s="39" t="s">
        <v>32</v>
      </c>
      <c r="N33" s="37" t="s">
        <v>30</v>
      </c>
      <c r="O33" s="38" t="s">
        <v>31</v>
      </c>
      <c r="P33" s="39" t="s">
        <v>32</v>
      </c>
      <c r="Q33" s="37" t="s">
        <v>30</v>
      </c>
      <c r="R33" s="38" t="s">
        <v>31</v>
      </c>
      <c r="S33" s="39" t="s">
        <v>32</v>
      </c>
      <c r="T33" s="37" t="s">
        <v>30</v>
      </c>
      <c r="U33" s="38" t="s">
        <v>31</v>
      </c>
      <c r="V33" s="39" t="s">
        <v>32</v>
      </c>
      <c r="W33" s="40" t="s">
        <v>33</v>
      </c>
      <c r="X33" s="41" t="s">
        <v>34</v>
      </c>
      <c r="Y33" s="42" t="s">
        <v>35</v>
      </c>
      <c r="Z33" s="152">
        <f>SUM(C36:V36)</f>
        <v>0</v>
      </c>
      <c r="AA33" s="152">
        <f>SUM(C37:V37)</f>
        <v>0</v>
      </c>
      <c r="AB33" s="146" t="str">
        <f>IF(ISERROR((Z33/Z27)-1),"",(Z33/Z27)-1)</f>
        <v/>
      </c>
      <c r="AC33" s="146" t="str">
        <f>IF(ISERROR((AA33/AA27)-1),"",(AA33/AA27)-1)</f>
        <v/>
      </c>
      <c r="AD33" s="146" t="str">
        <f>IF(ISERROR((Z33/Z21)-1),"",(Z33/Z21)-1)</f>
        <v/>
      </c>
      <c r="AJ33" s="122">
        <f t="shared" si="6"/>
        <v>44081</v>
      </c>
      <c r="AK33" s="115">
        <f>SUM($B$82,$E$82,$H$82,$K$82,$N$82,$Q$82,$T$82,)</f>
        <v>0</v>
      </c>
      <c r="AL33" s="143">
        <f>SUM($C$82,$F$82,$I$82,$L$82,$O$82,$R$82,$U$82)</f>
        <v>0</v>
      </c>
      <c r="AM33" s="117">
        <f>SUM($D$82,$G$82,$J$82,$M$82,$P$82,$S$82,$V$82)</f>
        <v>0</v>
      </c>
      <c r="AO33" s="122">
        <f t="shared" si="7"/>
        <v>44081</v>
      </c>
      <c r="AP33" s="115">
        <f>SUM($B$83,$E$83,$H$83,$K$83,$N$83,$Q$83,$T$83,)</f>
        <v>0</v>
      </c>
      <c r="AQ33" s="143">
        <f>SUM($C$83,$F$83,$I$83,$L$83,$O$83,$R$83,$U$83)</f>
        <v>0</v>
      </c>
      <c r="AR33" s="117">
        <f>SUM($D$83,$G$83,$J$83,$M$83,$P$83,$S$83,$V$83)</f>
        <v>0</v>
      </c>
    </row>
    <row r="34" spans="1:44" x14ac:dyDescent="0.3">
      <c r="A34" s="44" t="s">
        <v>36</v>
      </c>
      <c r="B34" s="45">
        <f>IFERROR((VLOOKUP(B32,'input from AMS loads'!$A$1:$E$999,2,FALSE)),0)</f>
        <v>0</v>
      </c>
      <c r="C34" s="46">
        <f>IFERROR((VLOOKUP(B32,'input from AMS loads'!$A$1:$E$999,3,FALSE)),0)</f>
        <v>0</v>
      </c>
      <c r="D34" s="47">
        <f>IFERROR((VLOOKUP(B32,'input from AMS loads'!$A$1:$E$999,4,FALSE)),0)</f>
        <v>0</v>
      </c>
      <c r="E34" s="45">
        <f>IFERROR((VLOOKUP(E32,'input from AMS loads'!$A$1:$E$999,2,FALSE)),0)</f>
        <v>0</v>
      </c>
      <c r="F34" s="46">
        <f>IFERROR((VLOOKUP(E32,'input from AMS loads'!$A$1:$E$999,3,FALSE)),0)</f>
        <v>0</v>
      </c>
      <c r="G34" s="47">
        <f>IFERROR((VLOOKUP(E32,'input from AMS loads'!$A$1:$E$999,4,FALSE)),0)</f>
        <v>0</v>
      </c>
      <c r="H34" s="45">
        <f>IFERROR((VLOOKUP(H32,'input from AMS loads'!$A$1:$E$999,2,FALSE)),0)</f>
        <v>0</v>
      </c>
      <c r="I34" s="46">
        <f>IFERROR((VLOOKUP(H32,'input from AMS loads'!$A$1:$E$999,3,FALSE)),0)</f>
        <v>0</v>
      </c>
      <c r="J34" s="47">
        <f>IFERROR((VLOOKUP(H32,'input from AMS loads'!$A$1:$E$999,4,FALSE)),0)</f>
        <v>0</v>
      </c>
      <c r="K34" s="45">
        <f>IFERROR((VLOOKUP(K32,'input from AMS loads'!$A$1:$E$999,2,FALSE)),0)</f>
        <v>0</v>
      </c>
      <c r="L34" s="46">
        <f>IFERROR((VLOOKUP(K32,'input from AMS loads'!$A$1:$E$999,3,FALSE)),0)</f>
        <v>0</v>
      </c>
      <c r="M34" s="47">
        <f>IFERROR((VLOOKUP(K32,'input from AMS loads'!$A$1:$E$999,4,FALSE)),0)</f>
        <v>0</v>
      </c>
      <c r="N34" s="45">
        <f>IFERROR((VLOOKUP(N32,'input from AMS loads'!$A$1:$E$999,2,FALSE)),0)</f>
        <v>0</v>
      </c>
      <c r="O34" s="46">
        <f>IFERROR((VLOOKUP(N32,'input from AMS loads'!$A$1:$E$999,3,FALSE)),0)</f>
        <v>0</v>
      </c>
      <c r="P34" s="47">
        <f>IFERROR((VLOOKUP(N32,'input from AMS loads'!$A$1:$E$999,4,FALSE)),0)</f>
        <v>0</v>
      </c>
      <c r="Q34" s="45">
        <f>IFERROR((VLOOKUP(Q32,'input from AMS loads'!$A$1:$E$999,2,FALSE)),0)</f>
        <v>0</v>
      </c>
      <c r="R34" s="46">
        <f>IFERROR((VLOOKUP(Q32,'input from AMS loads'!$A$1:$E$999,3,FALSE)),0)</f>
        <v>0</v>
      </c>
      <c r="S34" s="47">
        <f>IFERROR((VLOOKUP(Q32,'input from AMS loads'!$A$1:$E$999,4,FALSE)),0)</f>
        <v>0</v>
      </c>
      <c r="T34" s="45">
        <f>IFERROR((VLOOKUP(T32,'input from AMS loads'!$A$1:$E$999,2,FALSE)),0)</f>
        <v>0</v>
      </c>
      <c r="U34" s="46">
        <f>IFERROR((VLOOKUP(T32,'input from AMS loads'!$A$1:$E$999,3,FALSE)),0)</f>
        <v>0</v>
      </c>
      <c r="V34" s="47">
        <f>IFERROR((VLOOKUP(T32,'input from AMS loads'!$A$1:$E$999,4,FALSE)),0)</f>
        <v>0</v>
      </c>
      <c r="W34" s="48">
        <f>SUM($B$34,$E$34,$H$34,$K$34,$N$34,$Q$34,$T$34,)</f>
        <v>0</v>
      </c>
      <c r="X34" s="49">
        <f>SUM($C$34,$F$34,$I$34,$L$34,$O$34,$R$34,$U$34)</f>
        <v>0</v>
      </c>
      <c r="Y34" s="50">
        <f>SUM($D$34,$G$34,$J$34,$M$34,$P$34,$S$34,$V$34)</f>
        <v>0</v>
      </c>
      <c r="Z34" s="153"/>
      <c r="AA34" s="153"/>
      <c r="AB34" s="147"/>
      <c r="AC34" s="147"/>
      <c r="AD34" s="147"/>
      <c r="AJ34" s="122">
        <f t="shared" si="6"/>
        <v>44088</v>
      </c>
      <c r="AK34" s="115">
        <f>SUM($B$88,$E$88,$H$88,$K$88,$N$88,$Q$88,$T$88,)</f>
        <v>0</v>
      </c>
      <c r="AL34" s="143">
        <f>SUM($C$88,$F$88,$I$88,$L$88,$O$88,$R$88,$U$88)</f>
        <v>0</v>
      </c>
      <c r="AM34" s="117">
        <f>SUM($D$88,$G$88,$J$88,$M$88,$P$88,$S$88,$V$88)</f>
        <v>0</v>
      </c>
      <c r="AO34" s="122">
        <f t="shared" si="7"/>
        <v>44088</v>
      </c>
      <c r="AP34" s="115">
        <f>SUM($B$89,$E$89,$H$89,$K$89,$N$89,$Q$89,$T$89,)</f>
        <v>0</v>
      </c>
      <c r="AQ34" s="143">
        <f>SUM($C$89,$F$89,$I$89,$L$89,$O$89,$R$89,$U$89)</f>
        <v>0</v>
      </c>
      <c r="AR34" s="117">
        <f>SUM($D$89,$G$89,$J$89,$M$89,$P$89,$S$89,$V$89)</f>
        <v>0</v>
      </c>
    </row>
    <row r="35" spans="1:44" ht="15" thickBot="1" x14ac:dyDescent="0.35">
      <c r="A35" s="44" t="s">
        <v>37</v>
      </c>
      <c r="B35" s="5"/>
      <c r="C35" s="6"/>
      <c r="D35" s="7"/>
      <c r="E35" s="5"/>
      <c r="F35" s="6"/>
      <c r="G35" s="7"/>
      <c r="H35" s="5"/>
      <c r="I35" s="6"/>
      <c r="J35" s="7"/>
      <c r="K35" s="5"/>
      <c r="L35" s="6"/>
      <c r="M35" s="7"/>
      <c r="N35" s="5"/>
      <c r="O35" s="6"/>
      <c r="P35" s="7"/>
      <c r="Q35" s="5"/>
      <c r="R35" s="6"/>
      <c r="S35" s="7"/>
      <c r="T35" s="5"/>
      <c r="U35" s="6"/>
      <c r="V35" s="7"/>
      <c r="W35" s="48">
        <f>SUM($B$35,$E$35,$H$35,$K$35,$N$35,$Q$35,$T$35,)</f>
        <v>0</v>
      </c>
      <c r="X35" s="49">
        <f>SUM($C$35,$F$35,$I$35,$L$35,$O$35,$R$35,$U$35)</f>
        <v>0</v>
      </c>
      <c r="Y35" s="50">
        <f>SUM($D$35,$G$35,$J$35,$M$35,$P$35,$S$35,$V$35)</f>
        <v>0</v>
      </c>
      <c r="Z35" s="153"/>
      <c r="AA35" s="153"/>
      <c r="AB35" s="147"/>
      <c r="AC35" s="147"/>
      <c r="AD35" s="147"/>
      <c r="AJ35" s="122">
        <f t="shared" si="6"/>
        <v>44095</v>
      </c>
      <c r="AK35" s="115">
        <f>SUM($B$94,$E$94,$H$94,$K$94,$N$94,$Q$94,$T$94,)</f>
        <v>0</v>
      </c>
      <c r="AL35" s="143">
        <f>SUM($C$94,$F$94,$I$94,$L$94,$O$94,$R$94,$U$94)</f>
        <v>0</v>
      </c>
      <c r="AM35" s="117">
        <f>SUM($D$94,$G$94,$J$94,$M$94,$P$94,$S$94,$V$94)</f>
        <v>0</v>
      </c>
      <c r="AO35" s="122">
        <f t="shared" si="7"/>
        <v>44095</v>
      </c>
      <c r="AP35" s="115">
        <f>SUM($B$95,$E$95,$H$95,$K$95,$N$95,$Q$95,$T$95,)</f>
        <v>0</v>
      </c>
      <c r="AQ35" s="143">
        <f>SUM($C$95,$F$95,$I$95,$L$95,$O$95,$R$95,$U$95)</f>
        <v>0</v>
      </c>
      <c r="AR35" s="117">
        <f>SUM($D$95,$G$95,$J$95,$M$95,$P$95,$S$95,$V$95)</f>
        <v>0</v>
      </c>
    </row>
    <row r="36" spans="1:44" ht="15" thickBot="1" x14ac:dyDescent="0.35">
      <c r="A36" s="54" t="s">
        <v>38</v>
      </c>
      <c r="B36" s="55"/>
      <c r="C36" s="56">
        <f>SUM(B34:D34)</f>
        <v>0</v>
      </c>
      <c r="D36" s="57"/>
      <c r="E36" s="55"/>
      <c r="F36" s="56">
        <f>SUM(E34:G34)</f>
        <v>0</v>
      </c>
      <c r="G36" s="57"/>
      <c r="H36" s="55"/>
      <c r="I36" s="56">
        <f>SUM(H34:J34)</f>
        <v>0</v>
      </c>
      <c r="J36" s="57"/>
      <c r="K36" s="55"/>
      <c r="L36" s="56">
        <f>SUM(K34:M34)</f>
        <v>0</v>
      </c>
      <c r="M36" s="57"/>
      <c r="N36" s="55"/>
      <c r="O36" s="56">
        <f>SUM(N34:P34)</f>
        <v>0</v>
      </c>
      <c r="P36" s="57"/>
      <c r="Q36" s="55"/>
      <c r="R36" s="56">
        <f>SUM(Q34:S34)</f>
        <v>0</v>
      </c>
      <c r="S36" s="57"/>
      <c r="T36" s="55"/>
      <c r="U36" s="56">
        <f>SUM(T34:V34)</f>
        <v>0</v>
      </c>
      <c r="V36" s="57"/>
      <c r="W36" s="167" t="s">
        <v>42</v>
      </c>
      <c r="X36" s="168"/>
      <c r="Y36" s="169"/>
      <c r="Z36" s="153"/>
      <c r="AA36" s="153"/>
      <c r="AB36" s="147"/>
      <c r="AC36" s="147"/>
      <c r="AD36" s="147"/>
      <c r="AJ36" s="122">
        <f t="shared" si="6"/>
        <v>44102</v>
      </c>
      <c r="AK36" s="115">
        <f>SUM($B$100,$E$100,$H$100,$K$100,$N$100,$Q$100,$T$100,)</f>
        <v>0</v>
      </c>
      <c r="AL36" s="143">
        <f>SUM($C$100,$F$100,$I$100,$L$100,$O$100,$R$100,$U$100)</f>
        <v>0</v>
      </c>
      <c r="AM36" s="117">
        <f>SUM($D$100,$G$100,$J$100,$M$100,$P$100,$S$100,$V$100)</f>
        <v>0</v>
      </c>
      <c r="AO36" s="122">
        <f t="shared" si="7"/>
        <v>44102</v>
      </c>
      <c r="AP36" s="115">
        <f>SUM($B$101,$E$101,$H$101,$K$101,$N$101,$Q$101,$T$101,)</f>
        <v>0</v>
      </c>
      <c r="AQ36" s="143">
        <f>SUM($C$101,$F$101,$I$101,$L$101,$O$101,$R$101,$U$101)</f>
        <v>0</v>
      </c>
      <c r="AR36" s="117">
        <f>SUM($D$101,$G$101,$J$101,$M$101,$P$101,$S$101,$V$101)</f>
        <v>0</v>
      </c>
    </row>
    <row r="37" spans="1:44" ht="15" thickBot="1" x14ac:dyDescent="0.35">
      <c r="A37" s="54" t="s">
        <v>40</v>
      </c>
      <c r="B37" s="58"/>
      <c r="C37" s="56">
        <f>SUM(B35:D35)</f>
        <v>0</v>
      </c>
      <c r="D37" s="59"/>
      <c r="E37" s="58"/>
      <c r="F37" s="56">
        <f>SUM(E35:G35)</f>
        <v>0</v>
      </c>
      <c r="G37" s="59"/>
      <c r="H37" s="58"/>
      <c r="I37" s="56">
        <f>SUM(H35:J35)</f>
        <v>0</v>
      </c>
      <c r="J37" s="59"/>
      <c r="K37" s="58"/>
      <c r="L37" s="56">
        <f>SUM(K35:M35)</f>
        <v>0</v>
      </c>
      <c r="M37" s="59"/>
      <c r="N37" s="58"/>
      <c r="O37" s="56">
        <f>SUM(N35:P35)</f>
        <v>0</v>
      </c>
      <c r="P37" s="59"/>
      <c r="Q37" s="58"/>
      <c r="R37" s="56">
        <f>SUM(Q35:S35)</f>
        <v>0</v>
      </c>
      <c r="S37" s="59"/>
      <c r="T37" s="58"/>
      <c r="U37" s="56">
        <f>SUM(T35:V35)</f>
        <v>0</v>
      </c>
      <c r="V37" s="59"/>
      <c r="W37" s="170"/>
      <c r="X37" s="171"/>
      <c r="Y37" s="172"/>
      <c r="Z37" s="154"/>
      <c r="AA37" s="154"/>
      <c r="AB37" s="148"/>
      <c r="AC37" s="148"/>
      <c r="AD37" s="148"/>
      <c r="AJ37" s="122">
        <f t="shared" si="6"/>
        <v>44109</v>
      </c>
      <c r="AK37" s="115">
        <f>SUM($B$106,$E$106,$H$106,$K$106,$N$106,$Q$106,$T$106,)</f>
        <v>0</v>
      </c>
      <c r="AL37" s="143">
        <f>SUM($C$106,$F$106,$I$106,$L$106,$O$106,$R$106,$U$106)</f>
        <v>0</v>
      </c>
      <c r="AM37" s="117">
        <f>SUM($D$106,$G$106,$J$106,$M$106,$P$106,$S$106,$V$106)</f>
        <v>0</v>
      </c>
      <c r="AO37" s="122">
        <f t="shared" si="7"/>
        <v>44109</v>
      </c>
      <c r="AP37" s="115">
        <f>SUM($B$107,$E$107,$H$107,$K$107,$N$107,$Q$107,$T$107,)</f>
        <v>0</v>
      </c>
      <c r="AQ37" s="143">
        <f>SUM($C$107,$F$107,$I$107,$L$107,$O$107,$R$107,$U$107)</f>
        <v>0</v>
      </c>
      <c r="AR37" s="117">
        <f>SUM($D$107,$G$107,$J$107,$M$107,$P$107,$S$107,$V$107)</f>
        <v>0</v>
      </c>
    </row>
    <row r="38" spans="1:44" ht="21" thickBot="1" x14ac:dyDescent="0.35">
      <c r="A38" s="33" t="s">
        <v>23</v>
      </c>
      <c r="B38" s="157">
        <f>B32+7</f>
        <v>44032</v>
      </c>
      <c r="C38" s="158"/>
      <c r="D38" s="159"/>
      <c r="E38" s="157">
        <f>B38+1</f>
        <v>44033</v>
      </c>
      <c r="F38" s="158"/>
      <c r="G38" s="159"/>
      <c r="H38" s="157">
        <f t="shared" ref="H38" si="18">E38+1</f>
        <v>44034</v>
      </c>
      <c r="I38" s="158"/>
      <c r="J38" s="159"/>
      <c r="K38" s="157">
        <f t="shared" ref="K38" si="19">H38+1</f>
        <v>44035</v>
      </c>
      <c r="L38" s="158"/>
      <c r="M38" s="159"/>
      <c r="N38" s="157">
        <f t="shared" ref="N38" si="20">K38+1</f>
        <v>44036</v>
      </c>
      <c r="O38" s="158"/>
      <c r="P38" s="159"/>
      <c r="Q38" s="157">
        <f t="shared" ref="Q38" si="21">N38+1</f>
        <v>44037</v>
      </c>
      <c r="R38" s="158"/>
      <c r="S38" s="159"/>
      <c r="T38" s="157">
        <f t="shared" ref="T38" si="22">Q38+1</f>
        <v>44038</v>
      </c>
      <c r="U38" s="158"/>
      <c r="V38" s="159"/>
      <c r="W38" s="149" t="s">
        <v>24</v>
      </c>
      <c r="X38" s="150"/>
      <c r="Y38" s="151"/>
      <c r="Z38" s="34" t="s">
        <v>25</v>
      </c>
      <c r="AA38" s="34" t="s">
        <v>26</v>
      </c>
      <c r="AB38" s="34" t="s">
        <v>27</v>
      </c>
      <c r="AC38" s="34" t="s">
        <v>28</v>
      </c>
      <c r="AD38" s="34" t="s">
        <v>27</v>
      </c>
      <c r="AJ38" s="122">
        <f t="shared" si="6"/>
        <v>44116</v>
      </c>
      <c r="AK38" s="115">
        <f>SUM($B$112,$E$112,$H$112,$K$112,$N$112,$Q$112,$T$112,)</f>
        <v>0</v>
      </c>
      <c r="AL38" s="143">
        <f>SUM($C$112,$F$112,$I$112,$L$112,$O$112,$R$112,$U$112)</f>
        <v>0</v>
      </c>
      <c r="AM38" s="117">
        <f>SUM($D$112,$G$112,$J$112,$M$112,$P$112,$S$112,$V$112)</f>
        <v>0</v>
      </c>
      <c r="AO38" s="122">
        <f t="shared" si="7"/>
        <v>44116</v>
      </c>
      <c r="AP38" s="115">
        <f>SUM($B$113,$E$113,$H$113,$K$113,$N$113,$Q$113,$T$113,)</f>
        <v>0</v>
      </c>
      <c r="AQ38" s="143">
        <f>SUM($C$113,$F$113,$I$113,$L$113,$O$113,$R$113,$U$113)</f>
        <v>0</v>
      </c>
      <c r="AR38" s="117">
        <f>SUM($D$113,$G$113,$J$113,$M$113,$P$113,$S$113,$V$113)</f>
        <v>0</v>
      </c>
    </row>
    <row r="39" spans="1:44" ht="15" thickBot="1" x14ac:dyDescent="0.35">
      <c r="A39" s="36" t="s">
        <v>29</v>
      </c>
      <c r="B39" s="37" t="s">
        <v>30</v>
      </c>
      <c r="C39" s="38" t="s">
        <v>31</v>
      </c>
      <c r="D39" s="39" t="s">
        <v>32</v>
      </c>
      <c r="E39" s="37" t="s">
        <v>30</v>
      </c>
      <c r="F39" s="38" t="s">
        <v>31</v>
      </c>
      <c r="G39" s="39" t="s">
        <v>32</v>
      </c>
      <c r="H39" s="37" t="s">
        <v>30</v>
      </c>
      <c r="I39" s="38" t="s">
        <v>31</v>
      </c>
      <c r="J39" s="39" t="s">
        <v>32</v>
      </c>
      <c r="K39" s="37" t="s">
        <v>30</v>
      </c>
      <c r="L39" s="38" t="s">
        <v>31</v>
      </c>
      <c r="M39" s="39" t="s">
        <v>32</v>
      </c>
      <c r="N39" s="37" t="s">
        <v>30</v>
      </c>
      <c r="O39" s="38" t="s">
        <v>31</v>
      </c>
      <c r="P39" s="39" t="s">
        <v>32</v>
      </c>
      <c r="Q39" s="37" t="s">
        <v>30</v>
      </c>
      <c r="R39" s="38" t="s">
        <v>31</v>
      </c>
      <c r="S39" s="39" t="s">
        <v>32</v>
      </c>
      <c r="T39" s="37" t="s">
        <v>30</v>
      </c>
      <c r="U39" s="38" t="s">
        <v>31</v>
      </c>
      <c r="V39" s="39" t="s">
        <v>32</v>
      </c>
      <c r="W39" s="40" t="s">
        <v>33</v>
      </c>
      <c r="X39" s="41" t="s">
        <v>34</v>
      </c>
      <c r="Y39" s="42" t="s">
        <v>35</v>
      </c>
      <c r="Z39" s="152">
        <f>SUM(C42:V42)</f>
        <v>0</v>
      </c>
      <c r="AA39" s="152">
        <f>SUM(C43:V43)</f>
        <v>0</v>
      </c>
      <c r="AB39" s="146" t="str">
        <f>IF(ISERROR((Z39/Z33)-1),"",(Z39/Z33)-1)</f>
        <v/>
      </c>
      <c r="AC39" s="146" t="str">
        <f>IF(ISERROR((AA39/AA33)-1),"",(AA39/AA33)-1)</f>
        <v/>
      </c>
      <c r="AD39" s="146" t="str">
        <f>IF(ISERROR((Z39/Z27)-1),"",(Z39/Z27)-1)</f>
        <v/>
      </c>
      <c r="AJ39" s="122">
        <f t="shared" si="6"/>
        <v>44123</v>
      </c>
      <c r="AK39" s="115">
        <f>SUM($B$118,$E$118,$H$118,$K$118,$N$118,$Q$118,$T$118,)</f>
        <v>0</v>
      </c>
      <c r="AL39" s="143">
        <f>SUM($C$118,$F$118,$I$118,$L$118,$O$118,$R$118,$U$118)</f>
        <v>0</v>
      </c>
      <c r="AM39" s="117">
        <f>SUM($D$118,$G$118,$J$118,$M$118,$P$118,$S$118,$V$118)</f>
        <v>0</v>
      </c>
      <c r="AO39" s="122">
        <f t="shared" si="7"/>
        <v>44123</v>
      </c>
      <c r="AP39" s="115">
        <f>SUM($B$119,$E$119,$H$119,$K$119,$N$119,$Q$119,$T$119,)</f>
        <v>0</v>
      </c>
      <c r="AQ39" s="143">
        <f>SUM($C$119,$F$119,$I$119,$L$119,$O$119,$R$119,$U$119)</f>
        <v>0</v>
      </c>
      <c r="AR39" s="117">
        <f>SUM($D$119,$G$119,$J$119,$M$119,$P$119,$S$119,$V$119)</f>
        <v>0</v>
      </c>
    </row>
    <row r="40" spans="1:44" x14ac:dyDescent="0.3">
      <c r="A40" s="44" t="s">
        <v>36</v>
      </c>
      <c r="B40" s="45">
        <f>IFERROR((VLOOKUP(B38,'input from AMS loads'!$A$1:$E$999,2,FALSE)),0)</f>
        <v>0</v>
      </c>
      <c r="C40" s="46">
        <f>IFERROR((VLOOKUP(B38,'input from AMS loads'!$A$1:$E$999,3,FALSE)),0)</f>
        <v>0</v>
      </c>
      <c r="D40" s="47">
        <f>IFERROR((VLOOKUP(B38,'input from AMS loads'!$A$1:$E$999,4,FALSE)),0)</f>
        <v>0</v>
      </c>
      <c r="E40" s="45">
        <f>IFERROR((VLOOKUP(E38,'input from AMS loads'!$A$1:$E$999,2,FALSE)),0)</f>
        <v>0</v>
      </c>
      <c r="F40" s="46">
        <f>IFERROR((VLOOKUP(E38,'input from AMS loads'!$A$1:$E$999,3,FALSE)),0)</f>
        <v>0</v>
      </c>
      <c r="G40" s="47">
        <f>IFERROR((VLOOKUP(E38,'input from AMS loads'!$A$1:$E$999,4,FALSE)),0)</f>
        <v>0</v>
      </c>
      <c r="H40" s="45">
        <f>IFERROR((VLOOKUP(H38,'input from AMS loads'!$A$1:$E$999,2,FALSE)),0)</f>
        <v>0</v>
      </c>
      <c r="I40" s="46">
        <f>IFERROR((VLOOKUP(H38,'input from AMS loads'!$A$1:$E$999,3,FALSE)),0)</f>
        <v>0</v>
      </c>
      <c r="J40" s="47">
        <f>IFERROR((VLOOKUP(H38,'input from AMS loads'!$A$1:$E$999,4,FALSE)),0)</f>
        <v>0</v>
      </c>
      <c r="K40" s="45">
        <f>IFERROR((VLOOKUP(K38,'input from AMS loads'!$A$1:$E$999,2,FALSE)),0)</f>
        <v>0</v>
      </c>
      <c r="L40" s="46">
        <f>IFERROR((VLOOKUP(K38,'input from AMS loads'!$A$1:$E$999,3,FALSE)),0)</f>
        <v>0</v>
      </c>
      <c r="M40" s="47">
        <f>IFERROR((VLOOKUP(K38,'input from AMS loads'!$A$1:$E$999,4,FALSE)),0)</f>
        <v>0</v>
      </c>
      <c r="N40" s="45">
        <f>IFERROR((VLOOKUP(N38,'input from AMS loads'!$A$1:$E$999,2,FALSE)),0)</f>
        <v>0</v>
      </c>
      <c r="O40" s="46">
        <f>IFERROR((VLOOKUP(N38,'input from AMS loads'!$A$1:$E$999,3,FALSE)),0)</f>
        <v>0</v>
      </c>
      <c r="P40" s="47">
        <f>IFERROR((VLOOKUP(N38,'input from AMS loads'!$A$1:$E$999,4,FALSE)),0)</f>
        <v>0</v>
      </c>
      <c r="Q40" s="45">
        <f>IFERROR((VLOOKUP(Q38,'input from AMS loads'!$A$1:$E$999,2,FALSE)),0)</f>
        <v>0</v>
      </c>
      <c r="R40" s="46">
        <f>IFERROR((VLOOKUP(Q38,'input from AMS loads'!$A$1:$E$999,3,FALSE)),0)</f>
        <v>0</v>
      </c>
      <c r="S40" s="47">
        <f>IFERROR((VLOOKUP(Q38,'input from AMS loads'!$A$1:$E$999,4,FALSE)),0)</f>
        <v>0</v>
      </c>
      <c r="T40" s="45">
        <f>IFERROR((VLOOKUP(T38,'input from AMS loads'!$A$1:$E$999,2,FALSE)),0)</f>
        <v>0</v>
      </c>
      <c r="U40" s="46">
        <f>IFERROR((VLOOKUP(T38,'input from AMS loads'!$A$1:$E$999,3,FALSE)),0)</f>
        <v>0</v>
      </c>
      <c r="V40" s="47">
        <f>IFERROR((VLOOKUP(T38,'input from AMS loads'!$A$1:$E$999,4,FALSE)),0)</f>
        <v>0</v>
      </c>
      <c r="W40" s="48">
        <f>SUM($B$40,$E$40,$H$40,$K$40,$N$40,$Q$40,$T$40,)</f>
        <v>0</v>
      </c>
      <c r="X40" s="49">
        <f>SUM($C$40,$F$40,$I$40,$L$40,$O$40,$R$40,$U$40)</f>
        <v>0</v>
      </c>
      <c r="Y40" s="50">
        <f>SUM($D$40,$G$40,$J$40,$M$40,$P$40,$S$40,$V$40)</f>
        <v>0</v>
      </c>
      <c r="Z40" s="153"/>
      <c r="AA40" s="153"/>
      <c r="AB40" s="147"/>
      <c r="AC40" s="147"/>
      <c r="AD40" s="147"/>
      <c r="AJ40" s="122">
        <f t="shared" si="6"/>
        <v>44130</v>
      </c>
      <c r="AK40" s="115">
        <f>SUM($B$124,$E$124,$H$124,$K$124,$N$124,$Q$124,$T$124,)</f>
        <v>0</v>
      </c>
      <c r="AL40" s="143">
        <f>SUM($C$124,$F$124,$I$124,$L$124,$O$124,$R$124,$U$124)</f>
        <v>0</v>
      </c>
      <c r="AM40" s="117">
        <f>SUM($D$124,$G$124,$J$124,$M$124,$P$124,$S$124,$V$124)</f>
        <v>0</v>
      </c>
      <c r="AO40" s="122">
        <f t="shared" si="7"/>
        <v>44130</v>
      </c>
      <c r="AP40" s="115">
        <f>SUM($B$125,$E$125,$H$125,$K$125,$N$125,$Q$125,$T$125,)</f>
        <v>0</v>
      </c>
      <c r="AQ40" s="143">
        <f>SUM($C$125,$F$125,$I$125,$L$125,$O$125,$R$125,$U$125)</f>
        <v>0</v>
      </c>
      <c r="AR40" s="117">
        <f>SUM($D$125,$G$125,$J$125,$M$125,$P$125,$S$125,$V$125)</f>
        <v>0</v>
      </c>
    </row>
    <row r="41" spans="1:44" ht="15" thickBot="1" x14ac:dyDescent="0.35">
      <c r="A41" s="44" t="s">
        <v>37</v>
      </c>
      <c r="B41" s="5"/>
      <c r="C41" s="6"/>
      <c r="D41" s="7"/>
      <c r="E41" s="5"/>
      <c r="F41" s="6"/>
      <c r="G41" s="7"/>
      <c r="H41" s="5"/>
      <c r="I41" s="6"/>
      <c r="J41" s="7"/>
      <c r="K41" s="5"/>
      <c r="L41" s="6"/>
      <c r="M41" s="7"/>
      <c r="N41" s="5"/>
      <c r="O41" s="6"/>
      <c r="P41" s="7"/>
      <c r="Q41" s="5"/>
      <c r="R41" s="6"/>
      <c r="S41" s="7"/>
      <c r="T41" s="5"/>
      <c r="U41" s="6"/>
      <c r="V41" s="7"/>
      <c r="W41" s="48">
        <f>SUM($B$41,$E$41,$H$41,$K$41,$N$41,$Q$41,$T$41)</f>
        <v>0</v>
      </c>
      <c r="X41" s="49">
        <f>SUM($C$41,$F$41,$I$41,$L$41,$O$41,$R$41,$U$41)</f>
        <v>0</v>
      </c>
      <c r="Y41" s="50">
        <f>SUM($D$41,$G$41,$J$41,$M$41,$P$41,$S$41,$V$41)</f>
        <v>0</v>
      </c>
      <c r="Z41" s="153"/>
      <c r="AA41" s="153"/>
      <c r="AB41" s="147"/>
      <c r="AC41" s="147"/>
      <c r="AD41" s="147"/>
      <c r="AJ41" s="122">
        <f t="shared" si="6"/>
        <v>44137</v>
      </c>
      <c r="AK41" s="115">
        <f>SUM($B$130,$E$130,$H$130,$K$130,$N$130,$Q$130,$T$130,)</f>
        <v>0</v>
      </c>
      <c r="AL41" s="143">
        <f>SUM($C$130,$F$130,$I$130,$L$130,$O$130,$R$130,$U$130)</f>
        <v>0</v>
      </c>
      <c r="AM41" s="117">
        <f>SUM($D$130,$G$130,$J$130,$M$130,$P$130,$S$130,$V$130)</f>
        <v>0</v>
      </c>
      <c r="AO41" s="122">
        <f t="shared" si="7"/>
        <v>44137</v>
      </c>
      <c r="AP41" s="115">
        <f>SUM($B$131,$E$131,$H$131,$K$131,$N$131,$Q$131,$T$131,)</f>
        <v>0</v>
      </c>
      <c r="AQ41" s="143">
        <f>SUM($C$131,$F$131,$I$131,$L$131,$O$131,$R$131,$U$131)</f>
        <v>0</v>
      </c>
      <c r="AR41" s="117">
        <f>SUM($D$131,$G$131,$J$131,$M$131,$P$131,$S$131,$V$131)</f>
        <v>0</v>
      </c>
    </row>
    <row r="42" spans="1:44" ht="15" thickBot="1" x14ac:dyDescent="0.35">
      <c r="A42" s="54" t="s">
        <v>38</v>
      </c>
      <c r="B42" s="55"/>
      <c r="C42" s="56">
        <f>SUM(B40:D40)</f>
        <v>0</v>
      </c>
      <c r="D42" s="57"/>
      <c r="E42" s="55"/>
      <c r="F42" s="56">
        <f>SUM(E40:G40)</f>
        <v>0</v>
      </c>
      <c r="G42" s="57"/>
      <c r="H42" s="55"/>
      <c r="I42" s="56">
        <f>SUM(H40:J40)</f>
        <v>0</v>
      </c>
      <c r="J42" s="57"/>
      <c r="K42" s="55"/>
      <c r="L42" s="56">
        <f>SUM(K40:M40)</f>
        <v>0</v>
      </c>
      <c r="M42" s="57"/>
      <c r="N42" s="55"/>
      <c r="O42" s="56">
        <f>SUM(N40:P40)</f>
        <v>0</v>
      </c>
      <c r="P42" s="57"/>
      <c r="Q42" s="55"/>
      <c r="R42" s="56">
        <f>SUM(Q40:S40)</f>
        <v>0</v>
      </c>
      <c r="S42" s="57"/>
      <c r="T42" s="55"/>
      <c r="U42" s="56">
        <f>SUM(T40:V40)</f>
        <v>0</v>
      </c>
      <c r="V42" s="57"/>
      <c r="W42" s="167" t="s">
        <v>43</v>
      </c>
      <c r="X42" s="168"/>
      <c r="Y42" s="169"/>
      <c r="Z42" s="153"/>
      <c r="AA42" s="153"/>
      <c r="AB42" s="147"/>
      <c r="AC42" s="147"/>
      <c r="AD42" s="147"/>
      <c r="AJ42" s="122">
        <f t="shared" si="6"/>
        <v>44144</v>
      </c>
      <c r="AK42" s="115">
        <f>SUM($B$136,$E$136,$H$136,$K$136,$N$136,$Q$136,$T$136,)</f>
        <v>0</v>
      </c>
      <c r="AL42" s="143">
        <f>SUM($C$136,$F$136,$I$136,$L$136,$O$136,$R$136,$U$136)</f>
        <v>0</v>
      </c>
      <c r="AM42" s="117">
        <f>SUM($D$136,$G$136,$J$136,$M$136,$P$136,$S$136,$V$136)</f>
        <v>0</v>
      </c>
      <c r="AO42" s="122">
        <f t="shared" si="7"/>
        <v>44144</v>
      </c>
      <c r="AP42" s="115">
        <f>SUM($B$137,$E$137,$H$137,$K$137,$N$137,$Q$137,$T$137,)</f>
        <v>0</v>
      </c>
      <c r="AQ42" s="143">
        <f>SUM($C$137,$F$137,$I$137,$L$137,$O$137,$R$137,$U$137)</f>
        <v>0</v>
      </c>
      <c r="AR42" s="117">
        <f>SUM($D$137,$G$137,$J$137,$M$137,$P$137,$S$137,$V$137)</f>
        <v>0</v>
      </c>
    </row>
    <row r="43" spans="1:44" ht="15" thickBot="1" x14ac:dyDescent="0.35">
      <c r="A43" s="54" t="s">
        <v>40</v>
      </c>
      <c r="B43" s="58"/>
      <c r="C43" s="56">
        <f>SUM(B41:D41)</f>
        <v>0</v>
      </c>
      <c r="D43" s="59"/>
      <c r="E43" s="58"/>
      <c r="F43" s="56">
        <f>SUM(E41:G41)</f>
        <v>0</v>
      </c>
      <c r="G43" s="59"/>
      <c r="H43" s="58"/>
      <c r="I43" s="56">
        <f>SUM(H41:J41)</f>
        <v>0</v>
      </c>
      <c r="J43" s="59"/>
      <c r="K43" s="58"/>
      <c r="L43" s="56">
        <f>SUM(K41:M41)</f>
        <v>0</v>
      </c>
      <c r="M43" s="59"/>
      <c r="N43" s="58"/>
      <c r="O43" s="56">
        <f>SUM(N41:P41)</f>
        <v>0</v>
      </c>
      <c r="P43" s="59"/>
      <c r="Q43" s="58"/>
      <c r="R43" s="56">
        <f>SUM(Q41:S41)</f>
        <v>0</v>
      </c>
      <c r="S43" s="59"/>
      <c r="T43" s="58"/>
      <c r="U43" s="56">
        <f>SUM(T41:V41)</f>
        <v>0</v>
      </c>
      <c r="V43" s="59"/>
      <c r="W43" s="170"/>
      <c r="X43" s="171"/>
      <c r="Y43" s="172"/>
      <c r="Z43" s="154"/>
      <c r="AA43" s="154"/>
      <c r="AB43" s="148"/>
      <c r="AC43" s="148"/>
      <c r="AD43" s="148"/>
      <c r="AJ43" s="122">
        <f t="shared" si="6"/>
        <v>44151</v>
      </c>
      <c r="AK43" s="115">
        <f>SUM($B$142,$E$142,$H$142,$K$142,$N$142,$Q$142,$T$142,)</f>
        <v>0</v>
      </c>
      <c r="AL43" s="143">
        <f>SUM($C$142,$F$142,$I$142,$L$142,$O$142,$R$142,$U$142)</f>
        <v>0</v>
      </c>
      <c r="AM43" s="117">
        <f>SUM($D$142,$G$142,$J$142,$M$142,$P$142,$S$142,$V$142)</f>
        <v>0</v>
      </c>
      <c r="AO43" s="122">
        <f t="shared" si="7"/>
        <v>44151</v>
      </c>
      <c r="AP43" s="115">
        <f>SUM($B$143,$E$143,$H$143,$K$143,$N$143,$Q$143,$T$143,)</f>
        <v>0</v>
      </c>
      <c r="AQ43" s="143">
        <f>SUM($C$143,$F$143,$I$143,$L$143,$O$143,$R$143,$U$143)</f>
        <v>0</v>
      </c>
      <c r="AR43" s="117">
        <f>SUM($D$143,$G$143,$J$143,$M$143,$P$143,$S$143,$V$143)</f>
        <v>0</v>
      </c>
    </row>
    <row r="44" spans="1:44" ht="21" thickBot="1" x14ac:dyDescent="0.35">
      <c r="A44" s="33" t="s">
        <v>23</v>
      </c>
      <c r="B44" s="157">
        <f>B38+7</f>
        <v>44039</v>
      </c>
      <c r="C44" s="158"/>
      <c r="D44" s="159"/>
      <c r="E44" s="157">
        <f>B44+1</f>
        <v>44040</v>
      </c>
      <c r="F44" s="158"/>
      <c r="G44" s="159"/>
      <c r="H44" s="157">
        <f t="shared" ref="H44" si="23">E44+1</f>
        <v>44041</v>
      </c>
      <c r="I44" s="158"/>
      <c r="J44" s="159"/>
      <c r="K44" s="157">
        <f t="shared" ref="K44" si="24">H44+1</f>
        <v>44042</v>
      </c>
      <c r="L44" s="158"/>
      <c r="M44" s="159"/>
      <c r="N44" s="157">
        <f t="shared" ref="N44" si="25">K44+1</f>
        <v>44043</v>
      </c>
      <c r="O44" s="158"/>
      <c r="P44" s="159"/>
      <c r="Q44" s="157">
        <f t="shared" ref="Q44" si="26">N44+1</f>
        <v>44044</v>
      </c>
      <c r="R44" s="158"/>
      <c r="S44" s="159"/>
      <c r="T44" s="157">
        <f t="shared" ref="T44" si="27">Q44+1</f>
        <v>44045</v>
      </c>
      <c r="U44" s="158"/>
      <c r="V44" s="159"/>
      <c r="W44" s="149" t="s">
        <v>24</v>
      </c>
      <c r="X44" s="150"/>
      <c r="Y44" s="151"/>
      <c r="Z44" s="34" t="s">
        <v>25</v>
      </c>
      <c r="AA44" s="34" t="s">
        <v>26</v>
      </c>
      <c r="AB44" s="34" t="s">
        <v>27</v>
      </c>
      <c r="AC44" s="34" t="s">
        <v>28</v>
      </c>
      <c r="AD44" s="34" t="s">
        <v>27</v>
      </c>
      <c r="AJ44" s="122">
        <f t="shared" si="6"/>
        <v>44158</v>
      </c>
      <c r="AK44" s="115">
        <f>SUM($B$148,$E$148,$H$148,$K$148,$N$148,$Q$148,$T$148,)</f>
        <v>0</v>
      </c>
      <c r="AL44" s="143">
        <f>SUM($C$148,$F$148,$I$148,$L$148,$O$148,$R$148,$U$148)</f>
        <v>0</v>
      </c>
      <c r="AM44" s="117">
        <f>SUM($D$148,$G$148,$J$148,$M$148,$P$148,$S$148,$V$148)</f>
        <v>0</v>
      </c>
      <c r="AO44" s="122">
        <f t="shared" si="7"/>
        <v>44158</v>
      </c>
      <c r="AP44" s="115">
        <f>SUM($B$149,$E$149,$H$149,$K$149,$N$149,$Q$149,$T$149,)</f>
        <v>0</v>
      </c>
      <c r="AQ44" s="143">
        <f>SUM($C$149,$F$149,$I$149,$L$149,$O$149,$R$149,$U$149)</f>
        <v>0</v>
      </c>
      <c r="AR44" s="117">
        <f>SUM($D$149,$G$149,$J$149,$M$149,$P$149,$S$149,$V$149)</f>
        <v>0</v>
      </c>
    </row>
    <row r="45" spans="1:44" ht="15" thickBot="1" x14ac:dyDescent="0.35">
      <c r="A45" s="36" t="s">
        <v>29</v>
      </c>
      <c r="B45" s="37" t="s">
        <v>30</v>
      </c>
      <c r="C45" s="38" t="s">
        <v>31</v>
      </c>
      <c r="D45" s="39" t="s">
        <v>32</v>
      </c>
      <c r="E45" s="37" t="s">
        <v>30</v>
      </c>
      <c r="F45" s="38" t="s">
        <v>31</v>
      </c>
      <c r="G45" s="39" t="s">
        <v>32</v>
      </c>
      <c r="H45" s="37" t="s">
        <v>30</v>
      </c>
      <c r="I45" s="38" t="s">
        <v>31</v>
      </c>
      <c r="J45" s="39" t="s">
        <v>32</v>
      </c>
      <c r="K45" s="37" t="s">
        <v>30</v>
      </c>
      <c r="L45" s="38" t="s">
        <v>31</v>
      </c>
      <c r="M45" s="39" t="s">
        <v>32</v>
      </c>
      <c r="N45" s="37" t="s">
        <v>30</v>
      </c>
      <c r="O45" s="38" t="s">
        <v>31</v>
      </c>
      <c r="P45" s="39" t="s">
        <v>32</v>
      </c>
      <c r="Q45" s="37" t="s">
        <v>30</v>
      </c>
      <c r="R45" s="38" t="s">
        <v>31</v>
      </c>
      <c r="S45" s="39" t="s">
        <v>32</v>
      </c>
      <c r="T45" s="37" t="s">
        <v>30</v>
      </c>
      <c r="U45" s="38" t="s">
        <v>31</v>
      </c>
      <c r="V45" s="39" t="s">
        <v>32</v>
      </c>
      <c r="W45" s="40" t="s">
        <v>33</v>
      </c>
      <c r="X45" s="41" t="s">
        <v>34</v>
      </c>
      <c r="Y45" s="42" t="s">
        <v>35</v>
      </c>
      <c r="Z45" s="152">
        <f>SUM(C48:V48)</f>
        <v>0</v>
      </c>
      <c r="AA45" s="152">
        <f>SUM(C49:V49)</f>
        <v>0</v>
      </c>
      <c r="AB45" s="146" t="str">
        <f>IF(ISERROR((Z45/Z39)-1),"",(Z45/Z39)-1)</f>
        <v/>
      </c>
      <c r="AC45" s="146" t="str">
        <f>IF(ISERROR((AA45/AA39)-1),"",(AA45/AA39)-1)</f>
        <v/>
      </c>
      <c r="AD45" s="146" t="str">
        <f>IF(ISERROR((Z45/Z33)-1),"",(Z45/Z33)-1)</f>
        <v/>
      </c>
      <c r="AJ45" s="122">
        <f t="shared" si="6"/>
        <v>44165</v>
      </c>
      <c r="AK45" s="115">
        <f>SUM($B$154,$E$154,$H$154,$K$154,$N$154,$Q$154,$T$154,)</f>
        <v>0</v>
      </c>
      <c r="AL45" s="143">
        <f>SUM($C$154,$F$154,$I$154,$L$154,$O$154,$R$154,$U$154)</f>
        <v>0</v>
      </c>
      <c r="AM45" s="117">
        <f>SUM($D$154,$G$154,$J$154,$M$154,$P$154,$S$154,$V$154)</f>
        <v>0</v>
      </c>
      <c r="AO45" s="122">
        <f t="shared" si="7"/>
        <v>44165</v>
      </c>
      <c r="AP45" s="115">
        <f>SUM($B$155,$E$155,$H$155,$K$155,$N$155,$Q$155,$T$155,)</f>
        <v>0</v>
      </c>
      <c r="AQ45" s="143">
        <f>SUM($C$155,$F$155,$I$155,$L$155,$O$155,$R$155,$U$155)</f>
        <v>0</v>
      </c>
      <c r="AR45" s="117">
        <f>SUM($D$155,$G$155,$J$155,$M$155,$P$155,$S$155,$V$155)</f>
        <v>0</v>
      </c>
    </row>
    <row r="46" spans="1:44" x14ac:dyDescent="0.3">
      <c r="A46" s="44" t="s">
        <v>36</v>
      </c>
      <c r="B46" s="45">
        <f>IFERROR((VLOOKUP(B44,'input from AMS loads'!$A$1:$E$999,2,FALSE)),0)</f>
        <v>0</v>
      </c>
      <c r="C46" s="46">
        <f>IFERROR((VLOOKUP(B44,'input from AMS loads'!$A$1:$E$999,3,FALSE)),0)</f>
        <v>0</v>
      </c>
      <c r="D46" s="47">
        <f>IFERROR((VLOOKUP(B44,'input from AMS loads'!$A$1:$E$999,4,FALSE)),0)</f>
        <v>0</v>
      </c>
      <c r="E46" s="45">
        <f>IFERROR((VLOOKUP(E44,'input from AMS loads'!$A$1:$E$999,2,FALSE)),0)</f>
        <v>0</v>
      </c>
      <c r="F46" s="46">
        <f>IFERROR((VLOOKUP(E44,'input from AMS loads'!$A$1:$E$999,3,FALSE)),0)</f>
        <v>0</v>
      </c>
      <c r="G46" s="47">
        <f>IFERROR((VLOOKUP(E44,'input from AMS loads'!$A$1:$E$999,4,FALSE)),0)</f>
        <v>0</v>
      </c>
      <c r="H46" s="45">
        <f>IFERROR((VLOOKUP(H44,'input from AMS loads'!$A$1:$E$999,2,FALSE)),0)</f>
        <v>0</v>
      </c>
      <c r="I46" s="46">
        <f>IFERROR((VLOOKUP(H44,'input from AMS loads'!$A$1:$E$999,3,FALSE)),0)</f>
        <v>0</v>
      </c>
      <c r="J46" s="47">
        <f>IFERROR((VLOOKUP(H44,'input from AMS loads'!$A$1:$E$999,4,FALSE)),0)</f>
        <v>0</v>
      </c>
      <c r="K46" s="45">
        <f>IFERROR((VLOOKUP(K44,'input from AMS loads'!$A$1:$E$999,2,FALSE)),0)</f>
        <v>0</v>
      </c>
      <c r="L46" s="46">
        <f>IFERROR((VLOOKUP(K44,'input from AMS loads'!$A$1:$E$999,3,FALSE)),0)</f>
        <v>0</v>
      </c>
      <c r="M46" s="47">
        <f>IFERROR((VLOOKUP(K44,'input from AMS loads'!$A$1:$E$999,4,FALSE)),0)</f>
        <v>0</v>
      </c>
      <c r="N46" s="45">
        <f>IFERROR((VLOOKUP(N44,'input from AMS loads'!$A$1:$E$999,2,FALSE)),0)</f>
        <v>0</v>
      </c>
      <c r="O46" s="46">
        <f>IFERROR((VLOOKUP(N44,'input from AMS loads'!$A$1:$E$999,3,FALSE)),0)</f>
        <v>0</v>
      </c>
      <c r="P46" s="47">
        <f>IFERROR((VLOOKUP(N44,'input from AMS loads'!$A$1:$E$999,4,FALSE)),0)</f>
        <v>0</v>
      </c>
      <c r="Q46" s="45">
        <f>IFERROR((VLOOKUP(Q44,'input from AMS loads'!$A$1:$E$999,2,FALSE)),0)</f>
        <v>0</v>
      </c>
      <c r="R46" s="46">
        <f>IFERROR((VLOOKUP(Q44,'input from AMS loads'!$A$1:$E$999,3,FALSE)),0)</f>
        <v>0</v>
      </c>
      <c r="S46" s="47">
        <f>IFERROR((VLOOKUP(Q44,'input from AMS loads'!$A$1:$E$999,4,FALSE)),0)</f>
        <v>0</v>
      </c>
      <c r="T46" s="45">
        <f>IFERROR((VLOOKUP(T44,'input from AMS loads'!$A$1:$E$999,2,FALSE)),0)</f>
        <v>0</v>
      </c>
      <c r="U46" s="46">
        <f>IFERROR((VLOOKUP(T44,'input from AMS loads'!$A$1:$E$999,3,FALSE)),0)</f>
        <v>0</v>
      </c>
      <c r="V46" s="47">
        <f>IFERROR((VLOOKUP(T44,'input from AMS loads'!$A$1:$E$999,4,FALSE)),0)</f>
        <v>0</v>
      </c>
      <c r="W46" s="48">
        <f>SUM($B$46,$E$46,$H$46,$K$46,$N$46,$Q$46,$T$46,)</f>
        <v>0</v>
      </c>
      <c r="X46" s="49">
        <f>SUM($C$46,$F$46,$I$46,$L$46,$O$46,$R$46,$U$46)</f>
        <v>0</v>
      </c>
      <c r="Y46" s="50">
        <f>SUM($D$46,$G$46,$J$46,$M$46,$P$46,$S$46,$V$46)</f>
        <v>0</v>
      </c>
      <c r="Z46" s="153"/>
      <c r="AA46" s="153"/>
      <c r="AB46" s="147"/>
      <c r="AC46" s="147"/>
      <c r="AD46" s="147"/>
      <c r="AJ46" s="122">
        <f t="shared" si="6"/>
        <v>44172</v>
      </c>
      <c r="AK46" s="115">
        <f>SUM($B$160,$E$160,$H$160,$K$160,$N$160,$Q$160,$T$160,)</f>
        <v>0</v>
      </c>
      <c r="AL46" s="143">
        <f>SUM($C$160,$F$160,$I$160,$L$160,$O$160,$R$160,$U$160)</f>
        <v>0</v>
      </c>
      <c r="AM46" s="117">
        <f>SUM($D$160,$G$160,$J$160,$M$160,$P$160,$S$160,$V$160)</f>
        <v>0</v>
      </c>
      <c r="AO46" s="122">
        <f t="shared" si="7"/>
        <v>44172</v>
      </c>
      <c r="AP46" s="115">
        <f>SUM($B$161,$E$161,$H$161,$K$161,$N$161,$Q$161,$T$161,)</f>
        <v>0</v>
      </c>
      <c r="AQ46" s="143">
        <f>SUM($C$161,$F$161,$I$161,$L$161,$O$161,$R$161,$U$161)</f>
        <v>0</v>
      </c>
      <c r="AR46" s="117">
        <f>SUM($D$161,$G$161,$J$161,$M$161,$P$161,$S$161,$V$161)</f>
        <v>0</v>
      </c>
    </row>
    <row r="47" spans="1:44" ht="15" thickBot="1" x14ac:dyDescent="0.35">
      <c r="A47" s="44" t="s">
        <v>37</v>
      </c>
      <c r="B47" s="5"/>
      <c r="C47" s="6"/>
      <c r="D47" s="7"/>
      <c r="E47" s="5"/>
      <c r="F47" s="6"/>
      <c r="G47" s="7"/>
      <c r="H47" s="5"/>
      <c r="I47" s="6"/>
      <c r="J47" s="7"/>
      <c r="K47" s="5"/>
      <c r="L47" s="6"/>
      <c r="M47" s="7"/>
      <c r="N47" s="5"/>
      <c r="O47" s="6"/>
      <c r="P47" s="7"/>
      <c r="Q47" s="5"/>
      <c r="R47" s="6"/>
      <c r="S47" s="7"/>
      <c r="T47" s="5"/>
      <c r="U47" s="6"/>
      <c r="V47" s="7"/>
      <c r="W47" s="48">
        <f>SUM($B$47,$E$47,$H$47,$K$47,$N$47,$Q$47,$T$47,)</f>
        <v>0</v>
      </c>
      <c r="X47" s="49">
        <f>SUM($C$47,$F$47,$I$47,$L$47,$O$47,$R$47,$U$47)</f>
        <v>0</v>
      </c>
      <c r="Y47" s="50">
        <f>SUM($D$47,$G$47,$J$47,$M$47,$P$47,$S$47,$V$47)</f>
        <v>0</v>
      </c>
      <c r="Z47" s="153"/>
      <c r="AA47" s="153"/>
      <c r="AB47" s="147"/>
      <c r="AC47" s="147"/>
      <c r="AD47" s="147"/>
      <c r="AJ47" s="122">
        <f t="shared" si="6"/>
        <v>44179</v>
      </c>
      <c r="AK47" s="115">
        <f>SUM($B$166,$E$166,$H$166,$K$166,$N$166,$Q$166,$T$166,)</f>
        <v>0</v>
      </c>
      <c r="AL47" s="143">
        <f>SUM($C$166,$F$166,$I$166,$L$166,$O$166,$R$166,$U$166)</f>
        <v>0</v>
      </c>
      <c r="AM47" s="117">
        <f>SUM($D$166,$G$166,$J$166,$M$166,$P$166,$S$166,$V$166)</f>
        <v>0</v>
      </c>
      <c r="AO47" s="122">
        <f t="shared" si="7"/>
        <v>44179</v>
      </c>
      <c r="AP47" s="115">
        <f>SUM($B$167,$E$167,$H$167,$K$167,$N$167,$Q$167,$T$167,)</f>
        <v>0</v>
      </c>
      <c r="AQ47" s="143">
        <f>SUM($C$167,$F$167,$I$167,$L$167,$O$167,$R$167,$U$167)</f>
        <v>0</v>
      </c>
      <c r="AR47" s="117">
        <f>SUM($D$167,$G$167,$J$167,$M$167,$P$167,$S$167,$V$167)</f>
        <v>0</v>
      </c>
    </row>
    <row r="48" spans="1:44" ht="15" thickBot="1" x14ac:dyDescent="0.35">
      <c r="A48" s="54" t="s">
        <v>38</v>
      </c>
      <c r="B48" s="55"/>
      <c r="C48" s="56">
        <f>SUM(B46:D46)</f>
        <v>0</v>
      </c>
      <c r="D48" s="57"/>
      <c r="E48" s="55"/>
      <c r="F48" s="56">
        <f>SUM(E46:G46)</f>
        <v>0</v>
      </c>
      <c r="G48" s="57"/>
      <c r="H48" s="55"/>
      <c r="I48" s="56">
        <f>SUM(H46:J46)</f>
        <v>0</v>
      </c>
      <c r="J48" s="57"/>
      <c r="K48" s="55"/>
      <c r="L48" s="56">
        <f>SUM(K46:M46)</f>
        <v>0</v>
      </c>
      <c r="M48" s="57"/>
      <c r="N48" s="55"/>
      <c r="O48" s="56">
        <f>SUM(N46:P46)</f>
        <v>0</v>
      </c>
      <c r="P48" s="57"/>
      <c r="Q48" s="55"/>
      <c r="R48" s="56">
        <f>SUM(Q46:S46)</f>
        <v>0</v>
      </c>
      <c r="S48" s="57"/>
      <c r="T48" s="55"/>
      <c r="U48" s="56">
        <f>SUM(T46:V46)</f>
        <v>0</v>
      </c>
      <c r="V48" s="57"/>
      <c r="W48" s="167" t="s">
        <v>44</v>
      </c>
      <c r="X48" s="168"/>
      <c r="Y48" s="169"/>
      <c r="Z48" s="153"/>
      <c r="AA48" s="153"/>
      <c r="AB48" s="147"/>
      <c r="AC48" s="147"/>
      <c r="AD48" s="147"/>
      <c r="AJ48" s="122">
        <f t="shared" si="6"/>
        <v>44186</v>
      </c>
      <c r="AK48" s="115">
        <f>SUM($B$172,$E$172,$H$172,$K$172,$N$172,$Q$172,$T$172,)</f>
        <v>0</v>
      </c>
      <c r="AL48" s="143">
        <f>SUM($C$172,$F$172,$I$172,$L$172,$O$172,$R$172,$U$172)</f>
        <v>0</v>
      </c>
      <c r="AM48" s="117">
        <f>SUM($D$172,$G$172,$J$172,$M$172,$P$172,$S$172,$V$172)</f>
        <v>0</v>
      </c>
      <c r="AO48" s="122">
        <f t="shared" si="7"/>
        <v>44186</v>
      </c>
      <c r="AP48" s="115">
        <f>SUM($B$173,$E$173,$H$173,$K$173,$N$173,$Q$173,$T$173,)</f>
        <v>0</v>
      </c>
      <c r="AQ48" s="143">
        <f>SUM($C$173,$F$173,$I$173,$L$173,$O$173,$R$173,$U$173)</f>
        <v>0</v>
      </c>
      <c r="AR48" s="117">
        <f>SUM($D$173,$G$173,$J$173,$M$173,$P$173,$S$173,$V$173)</f>
        <v>0</v>
      </c>
    </row>
    <row r="49" spans="1:44" ht="15" thickBot="1" x14ac:dyDescent="0.35">
      <c r="A49" s="54" t="s">
        <v>40</v>
      </c>
      <c r="B49" s="58"/>
      <c r="C49" s="56">
        <f>SUM(B47:D47)</f>
        <v>0</v>
      </c>
      <c r="D49" s="59"/>
      <c r="E49" s="58"/>
      <c r="F49" s="56">
        <f>SUM(E47:G47)</f>
        <v>0</v>
      </c>
      <c r="G49" s="59"/>
      <c r="H49" s="58"/>
      <c r="I49" s="56">
        <f>SUM(H47:J47)</f>
        <v>0</v>
      </c>
      <c r="J49" s="59"/>
      <c r="K49" s="58"/>
      <c r="L49" s="56">
        <f>SUM(K47:M47)</f>
        <v>0</v>
      </c>
      <c r="M49" s="59"/>
      <c r="N49" s="58"/>
      <c r="O49" s="56">
        <f>SUM(N47:P47)</f>
        <v>0</v>
      </c>
      <c r="P49" s="59"/>
      <c r="Q49" s="58"/>
      <c r="R49" s="56">
        <f>SUM(Q47:S47)</f>
        <v>0</v>
      </c>
      <c r="S49" s="59"/>
      <c r="T49" s="58"/>
      <c r="U49" s="56">
        <f>SUM(T47:V47)</f>
        <v>0</v>
      </c>
      <c r="V49" s="59"/>
      <c r="W49" s="170"/>
      <c r="X49" s="171"/>
      <c r="Y49" s="172"/>
      <c r="Z49" s="154"/>
      <c r="AA49" s="154"/>
      <c r="AB49" s="148"/>
      <c r="AC49" s="148"/>
      <c r="AD49" s="148"/>
      <c r="AJ49" s="122">
        <f t="shared" si="6"/>
        <v>44193</v>
      </c>
      <c r="AK49" s="115">
        <f>SUM($B$178,$E$178,$H$178,$K$178,$N$178,$Q$178,$T$178,)</f>
        <v>0</v>
      </c>
      <c r="AL49" s="143">
        <f>SUM($C$178,$F$178,$I$178,$L$178,$O$178,$R$178,$U$178)</f>
        <v>0</v>
      </c>
      <c r="AM49" s="117">
        <f>SUM($D$178,$G$178,$J$178,$M$178,$P$178,$S$178,$V$178)</f>
        <v>0</v>
      </c>
      <c r="AO49" s="122">
        <f t="shared" si="7"/>
        <v>44193</v>
      </c>
      <c r="AP49" s="115">
        <f>SUM($B$179,$E$179,$H$179,$K$179,$N$179,$Q$179,$T$179,)</f>
        <v>0</v>
      </c>
      <c r="AQ49" s="143">
        <f>SUM($C$179,$F$179,$I$179,$L$179,$O$179,$R$179,$U$179)</f>
        <v>0</v>
      </c>
      <c r="AR49" s="117">
        <f>SUM($D$179,$G$179,$J$179,$M$179,$P$179,$S$179,$V$179)</f>
        <v>0</v>
      </c>
    </row>
    <row r="50" spans="1:44" ht="21" thickBot="1" x14ac:dyDescent="0.35">
      <c r="A50" s="33" t="s">
        <v>23</v>
      </c>
      <c r="B50" s="157">
        <f>B44+7</f>
        <v>44046</v>
      </c>
      <c r="C50" s="158"/>
      <c r="D50" s="159"/>
      <c r="E50" s="157">
        <f>B50+1</f>
        <v>44047</v>
      </c>
      <c r="F50" s="158"/>
      <c r="G50" s="159"/>
      <c r="H50" s="157">
        <f t="shared" ref="H50" si="28">E50+1</f>
        <v>44048</v>
      </c>
      <c r="I50" s="158"/>
      <c r="J50" s="159"/>
      <c r="K50" s="157">
        <f t="shared" ref="K50" si="29">H50+1</f>
        <v>44049</v>
      </c>
      <c r="L50" s="158"/>
      <c r="M50" s="159"/>
      <c r="N50" s="157">
        <f t="shared" ref="N50" si="30">K50+1</f>
        <v>44050</v>
      </c>
      <c r="O50" s="158"/>
      <c r="P50" s="159"/>
      <c r="Q50" s="157">
        <f t="shared" ref="Q50" si="31">N50+1</f>
        <v>44051</v>
      </c>
      <c r="R50" s="158"/>
      <c r="S50" s="159"/>
      <c r="T50" s="157">
        <f t="shared" ref="T50" si="32">Q50+1</f>
        <v>44052</v>
      </c>
      <c r="U50" s="158"/>
      <c r="V50" s="159"/>
      <c r="W50" s="149" t="s">
        <v>24</v>
      </c>
      <c r="X50" s="150"/>
      <c r="Y50" s="151"/>
      <c r="Z50" s="34" t="s">
        <v>25</v>
      </c>
      <c r="AA50" s="34" t="s">
        <v>26</v>
      </c>
      <c r="AB50" s="34" t="s">
        <v>27</v>
      </c>
      <c r="AC50" s="34" t="s">
        <v>28</v>
      </c>
      <c r="AD50" s="34" t="s">
        <v>27</v>
      </c>
      <c r="AJ50" s="122">
        <f t="shared" si="6"/>
        <v>44200</v>
      </c>
      <c r="AK50" s="115">
        <f>SUM($B$184,$E$184,$H$184,$K$184,$N$184,$Q$184,$T$184,)</f>
        <v>0</v>
      </c>
      <c r="AL50" s="143">
        <f>SUM($C$184,$F$184,$I$184,$L$184,$O$184,$R$184,$U$184)</f>
        <v>0</v>
      </c>
      <c r="AM50" s="117">
        <f>SUM($D$184,$G$184,$J$184,$M$184,$P$184,$S$184,$V$184)</f>
        <v>0</v>
      </c>
      <c r="AO50" s="122">
        <f t="shared" si="7"/>
        <v>44200</v>
      </c>
      <c r="AP50" s="115">
        <f>SUM($B$185,$E$185,$H$185,$K$185,$N$185,$Q$185,$T$185)</f>
        <v>0</v>
      </c>
      <c r="AQ50" s="143">
        <f>SUM($C$185,$F$185,$I$185,$L$185,$O$185,$R$185,$U$185)</f>
        <v>0</v>
      </c>
      <c r="AR50" s="117">
        <f>SUM($D$185,$G$185,$J$185,$M$185,$P$185,$S$185,$V$185)</f>
        <v>0</v>
      </c>
    </row>
    <row r="51" spans="1:44" ht="15" thickBot="1" x14ac:dyDescent="0.35">
      <c r="A51" s="36" t="s">
        <v>29</v>
      </c>
      <c r="B51" s="37" t="s">
        <v>30</v>
      </c>
      <c r="C51" s="38" t="s">
        <v>31</v>
      </c>
      <c r="D51" s="39" t="s">
        <v>32</v>
      </c>
      <c r="E51" s="37" t="s">
        <v>30</v>
      </c>
      <c r="F51" s="38" t="s">
        <v>31</v>
      </c>
      <c r="G51" s="39" t="s">
        <v>32</v>
      </c>
      <c r="H51" s="37" t="s">
        <v>30</v>
      </c>
      <c r="I51" s="38" t="s">
        <v>31</v>
      </c>
      <c r="J51" s="39" t="s">
        <v>32</v>
      </c>
      <c r="K51" s="37" t="s">
        <v>30</v>
      </c>
      <c r="L51" s="38" t="s">
        <v>31</v>
      </c>
      <c r="M51" s="39" t="s">
        <v>32</v>
      </c>
      <c r="N51" s="37" t="s">
        <v>30</v>
      </c>
      <c r="O51" s="38" t="s">
        <v>31</v>
      </c>
      <c r="P51" s="39" t="s">
        <v>32</v>
      </c>
      <c r="Q51" s="37" t="s">
        <v>30</v>
      </c>
      <c r="R51" s="38" t="s">
        <v>31</v>
      </c>
      <c r="S51" s="39" t="s">
        <v>32</v>
      </c>
      <c r="T51" s="37" t="s">
        <v>30</v>
      </c>
      <c r="U51" s="38" t="s">
        <v>31</v>
      </c>
      <c r="V51" s="39" t="s">
        <v>32</v>
      </c>
      <c r="W51" s="40" t="s">
        <v>33</v>
      </c>
      <c r="X51" s="41" t="s">
        <v>34</v>
      </c>
      <c r="Y51" s="42" t="s">
        <v>35</v>
      </c>
      <c r="Z51" s="152">
        <f>SUM(C54:V54)</f>
        <v>0</v>
      </c>
      <c r="AA51" s="152">
        <f>SUM(C55:V55)</f>
        <v>0</v>
      </c>
      <c r="AB51" s="146" t="str">
        <f>IF(ISERROR((Z51/Z45)-1),"",(Z51/Z45)-1)</f>
        <v/>
      </c>
      <c r="AC51" s="146" t="str">
        <f>IF(ISERROR((AA51/AA45)-1),"",(AA51/AA45)-1)</f>
        <v/>
      </c>
      <c r="AD51" s="146" t="str">
        <f>IF(ISERROR((Z51/Z39)-1),"",(Z51/Z39)-1)</f>
        <v/>
      </c>
      <c r="AJ51" s="122">
        <f t="shared" si="6"/>
        <v>44207</v>
      </c>
      <c r="AK51" s="115">
        <f>SUM($B$190,$E$190,$H$190,$K$190,$N$190,$Q$190,$T$190,)</f>
        <v>0</v>
      </c>
      <c r="AL51" s="143">
        <f>SUM($C$190,$F$190,$I$190,$L$190,$O$190,$R$190,$U$190)</f>
        <v>0</v>
      </c>
      <c r="AM51" s="117">
        <f>SUM($D$190,$G$190,$J$190,$M$190,$P$190,$S$190,$V$190)</f>
        <v>0</v>
      </c>
      <c r="AO51" s="122">
        <f t="shared" si="7"/>
        <v>44207</v>
      </c>
      <c r="AP51" s="115">
        <f>SUM($B$191,$E$191,$H$191,$K$191,$N$191,$Q$191,$T$191,)</f>
        <v>0</v>
      </c>
      <c r="AQ51" s="143">
        <f>SUM($C$191,$F$191,$I$191,$L$191,$O$191,$R$191,$U$191)</f>
        <v>0</v>
      </c>
      <c r="AR51" s="117">
        <f>SUM($D$191,$G$191,$J$191,$M$191,$P$191,$S$191,$V$191)</f>
        <v>0</v>
      </c>
    </row>
    <row r="52" spans="1:44" x14ac:dyDescent="0.3">
      <c r="A52" s="44" t="s">
        <v>36</v>
      </c>
      <c r="B52" s="45">
        <f>IFERROR((VLOOKUP(B50,'input from AMS loads'!$A$1:$E$999,2,FALSE)),0)</f>
        <v>0</v>
      </c>
      <c r="C52" s="46">
        <f>IFERROR((VLOOKUP(B50,'input from AMS loads'!$A$1:$E$999,3,FALSE)),0)</f>
        <v>0</v>
      </c>
      <c r="D52" s="47">
        <f>IFERROR((VLOOKUP(B50,'input from AMS loads'!$A$1:$E$999,4,FALSE)),0)</f>
        <v>0</v>
      </c>
      <c r="E52" s="45">
        <f>IFERROR((VLOOKUP(E50,'input from AMS loads'!$A$1:$E$999,2,FALSE)),0)</f>
        <v>0</v>
      </c>
      <c r="F52" s="46">
        <f>IFERROR((VLOOKUP(E50,'input from AMS loads'!$A$1:$E$999,3,FALSE)),0)</f>
        <v>0</v>
      </c>
      <c r="G52" s="47">
        <f>IFERROR((VLOOKUP(E50,'input from AMS loads'!$A$1:$E$999,4,FALSE)),0)</f>
        <v>0</v>
      </c>
      <c r="H52" s="45">
        <f>IFERROR((VLOOKUP(H50,'input from AMS loads'!$A$1:$E$999,2,FALSE)),0)</f>
        <v>0</v>
      </c>
      <c r="I52" s="46">
        <f>IFERROR((VLOOKUP(H50,'input from AMS loads'!$A$1:$E$999,3,FALSE)),0)</f>
        <v>0</v>
      </c>
      <c r="J52" s="47">
        <f>IFERROR((VLOOKUP(H50,'input from AMS loads'!$A$1:$E$999,4,FALSE)),0)</f>
        <v>0</v>
      </c>
      <c r="K52" s="45">
        <f>IFERROR((VLOOKUP(K50,'input from AMS loads'!$A$1:$E$999,2,FALSE)),0)</f>
        <v>0</v>
      </c>
      <c r="L52" s="46">
        <f>IFERROR((VLOOKUP(K50,'input from AMS loads'!$A$1:$E$999,3,FALSE)),0)</f>
        <v>0</v>
      </c>
      <c r="M52" s="47">
        <f>IFERROR((VLOOKUP(K50,'input from AMS loads'!$A$1:$E$999,4,FALSE)),0)</f>
        <v>0</v>
      </c>
      <c r="N52" s="45">
        <f>IFERROR((VLOOKUP(N50,'input from AMS loads'!$A$1:$E$999,2,FALSE)),0)</f>
        <v>0</v>
      </c>
      <c r="O52" s="46">
        <f>IFERROR((VLOOKUP(N50,'input from AMS loads'!$A$1:$E$999,3,FALSE)),0)</f>
        <v>0</v>
      </c>
      <c r="P52" s="47">
        <f>IFERROR((VLOOKUP(N50,'input from AMS loads'!$A$1:$E$999,4,FALSE)),0)</f>
        <v>0</v>
      </c>
      <c r="Q52" s="45">
        <f>IFERROR((VLOOKUP(Q50,'input from AMS loads'!$A$1:$E$999,2,FALSE)),0)</f>
        <v>0</v>
      </c>
      <c r="R52" s="46">
        <f>IFERROR((VLOOKUP(Q50,'input from AMS loads'!$A$1:$E$999,3,FALSE)),0)</f>
        <v>0</v>
      </c>
      <c r="S52" s="47">
        <f>IFERROR((VLOOKUP(Q50,'input from AMS loads'!$A$1:$E$999,4,FALSE)),0)</f>
        <v>0</v>
      </c>
      <c r="T52" s="45">
        <f>IFERROR((VLOOKUP(T50,'input from AMS loads'!$A$1:$E$999,2,FALSE)),0)</f>
        <v>0</v>
      </c>
      <c r="U52" s="46">
        <f>IFERROR((VLOOKUP(T50,'input from AMS loads'!$A$1:$E$999,3,FALSE)),0)</f>
        <v>0</v>
      </c>
      <c r="V52" s="47">
        <f>IFERROR((VLOOKUP(T50,'input from AMS loads'!$A$1:$E$999,4,FALSE)),0)</f>
        <v>0</v>
      </c>
      <c r="W52" s="48">
        <f>SUM($B$52,$E$52,$H$52,$K$52,$N$52,$Q$52,$T$52,)</f>
        <v>0</v>
      </c>
      <c r="X52" s="49">
        <f>SUM($C$52,$F$52,$I$52,$L$52,$O$52,$R$52,$U$52)</f>
        <v>0</v>
      </c>
      <c r="Y52" s="50">
        <f>SUM($D$52,$G$52,$J$52,$M$52,$P$52,$S$52,$V$52)</f>
        <v>0</v>
      </c>
      <c r="Z52" s="153"/>
      <c r="AA52" s="153"/>
      <c r="AB52" s="147"/>
      <c r="AC52" s="147"/>
      <c r="AD52" s="147"/>
      <c r="AJ52" s="122">
        <f t="shared" si="6"/>
        <v>44214</v>
      </c>
      <c r="AK52" s="115">
        <f>SUM($B$196,$E$196,$H$196,$K$196,$N$196,$Q$196,$T$196,)</f>
        <v>0</v>
      </c>
      <c r="AL52" s="143">
        <f>SUM($C$196,$F$196,$I$196,$L$196,$O$196,$R$196,$U$196)</f>
        <v>0</v>
      </c>
      <c r="AM52" s="117">
        <f>SUM($D$196,$G$196,$J$196,$M$196,$P$196,$S$196,$V$196)</f>
        <v>0</v>
      </c>
      <c r="AO52" s="122">
        <f t="shared" si="7"/>
        <v>44214</v>
      </c>
      <c r="AP52" s="115">
        <f>SUM($B$197,$E$197,$H$197,$K$197,$N$197,$Q$197,$T$197,)</f>
        <v>0</v>
      </c>
      <c r="AQ52" s="143">
        <f>SUM($C$197,$F$197,$I$197,$L$197,$O$197,$R$197,$U$197)</f>
        <v>0</v>
      </c>
      <c r="AR52" s="117">
        <f>SUM($D$197,$G$197,$J$197,$M$197,$P$197,$S$197,$V$197)</f>
        <v>0</v>
      </c>
    </row>
    <row r="53" spans="1:44" ht="15" thickBot="1" x14ac:dyDescent="0.35">
      <c r="A53" s="44" t="s">
        <v>37</v>
      </c>
      <c r="B53" s="5"/>
      <c r="C53" s="6"/>
      <c r="D53" s="7"/>
      <c r="E53" s="5"/>
      <c r="F53" s="6"/>
      <c r="G53" s="7"/>
      <c r="H53" s="5"/>
      <c r="I53" s="6"/>
      <c r="J53" s="7"/>
      <c r="K53" s="5"/>
      <c r="L53" s="6"/>
      <c r="M53" s="7"/>
      <c r="N53" s="5"/>
      <c r="O53" s="6"/>
      <c r="P53" s="7"/>
      <c r="Q53" s="5"/>
      <c r="R53" s="6"/>
      <c r="S53" s="7"/>
      <c r="T53" s="5"/>
      <c r="U53" s="6"/>
      <c r="V53" s="7"/>
      <c r="W53" s="48">
        <f>SUM($B$53,$E$53,$H$53,$K$53,$N$53,$Q$53,$T$53,)</f>
        <v>0</v>
      </c>
      <c r="X53" s="49">
        <f>SUM($C$53,$F$53,$I$53,$L$53,$O$53,$R$53,$U$53)</f>
        <v>0</v>
      </c>
      <c r="Y53" s="50">
        <f>SUM($D$53,$G$53,$J$53,$M$53,$P$53,$S$53,$V$53)</f>
        <v>0</v>
      </c>
      <c r="Z53" s="153"/>
      <c r="AA53" s="153"/>
      <c r="AB53" s="147"/>
      <c r="AC53" s="147"/>
      <c r="AD53" s="147"/>
      <c r="AJ53" s="122">
        <f t="shared" si="6"/>
        <v>44221</v>
      </c>
      <c r="AK53" s="115">
        <f>SUM($B$202,$E$202,$H$202,$K$202,$N$202,$Q$202,$T$202,)</f>
        <v>0</v>
      </c>
      <c r="AL53" s="143">
        <f>SUM($C$202,$F$202,$I$202,$L$202,$O$202,$R$202,$U$202)</f>
        <v>0</v>
      </c>
      <c r="AM53" s="117">
        <f>SUM($D$202,$G$202,$J$202,$M$202,$P$202,$S$202,$V$202)</f>
        <v>0</v>
      </c>
      <c r="AO53" s="122">
        <f t="shared" si="7"/>
        <v>44221</v>
      </c>
      <c r="AP53" s="115">
        <f>SUM($B$203,$E$203,$H$203,$K$203,$N$203,$Q$203,$T$203,)</f>
        <v>0</v>
      </c>
      <c r="AQ53" s="143">
        <f>SUM($C$203,$F$203,$I$203,$L$203,$O$203,$R$203,$U$203)</f>
        <v>0</v>
      </c>
      <c r="AR53" s="117">
        <f>SUM($D$203,$G$203,$J$203,$M$203,$P$203,$S$203,$V$203)</f>
        <v>0</v>
      </c>
    </row>
    <row r="54" spans="1:44" ht="15" thickBot="1" x14ac:dyDescent="0.35">
      <c r="A54" s="54" t="s">
        <v>38</v>
      </c>
      <c r="B54" s="55"/>
      <c r="C54" s="56">
        <f>SUM(B52:D52)</f>
        <v>0</v>
      </c>
      <c r="D54" s="57"/>
      <c r="E54" s="55"/>
      <c r="F54" s="56">
        <f>SUM(E52:G52)</f>
        <v>0</v>
      </c>
      <c r="G54" s="57"/>
      <c r="H54" s="55"/>
      <c r="I54" s="56">
        <f>SUM(H52:J52)</f>
        <v>0</v>
      </c>
      <c r="J54" s="57"/>
      <c r="K54" s="55"/>
      <c r="L54" s="56">
        <f>SUM(K52:M52)</f>
        <v>0</v>
      </c>
      <c r="M54" s="57"/>
      <c r="N54" s="55"/>
      <c r="O54" s="56">
        <f>SUM(N52:P52)</f>
        <v>0</v>
      </c>
      <c r="P54" s="57"/>
      <c r="Q54" s="55"/>
      <c r="R54" s="56">
        <f>SUM(Q52:S52)</f>
        <v>0</v>
      </c>
      <c r="S54" s="57"/>
      <c r="T54" s="55"/>
      <c r="U54" s="56">
        <f>SUM(T52:V52)</f>
        <v>0</v>
      </c>
      <c r="V54" s="57"/>
      <c r="W54" s="167" t="s">
        <v>45</v>
      </c>
      <c r="X54" s="168"/>
      <c r="Y54" s="169"/>
      <c r="Z54" s="153"/>
      <c r="AA54" s="153"/>
      <c r="AB54" s="147"/>
      <c r="AC54" s="147"/>
      <c r="AD54" s="147"/>
      <c r="AJ54" s="122">
        <f t="shared" si="6"/>
        <v>44228</v>
      </c>
      <c r="AK54" s="115">
        <f>SUM($B$208,$E$208,$H$208,$K$208,$N$208,$Q$208,$T$208,)</f>
        <v>0</v>
      </c>
      <c r="AL54" s="143">
        <f>SUM($C$208,$F$208,$I$208,$L$208,$O$208,$R$208,$U$208)</f>
        <v>0</v>
      </c>
      <c r="AM54" s="117">
        <f>SUM($D$208,$G$208,$J$208,$M$208,$P$208,$S$208,$V$208)</f>
        <v>0</v>
      </c>
      <c r="AO54" s="122">
        <f t="shared" si="7"/>
        <v>44228</v>
      </c>
      <c r="AP54" s="115">
        <f>SUM($B$209,$E$209,$H$209,$K$209,$N$209,$Q$209,$T$209,)</f>
        <v>0</v>
      </c>
      <c r="AQ54" s="143">
        <f>SUM($C$209,$F$209,$I$209,$L$209,$O$209,$R$209,$U$209)</f>
        <v>0</v>
      </c>
      <c r="AR54" s="117">
        <f>SUM($D$209,$G$209,$J$209,$M$209,$P$209,$S$209,$V$209)</f>
        <v>0</v>
      </c>
    </row>
    <row r="55" spans="1:44" ht="15" thickBot="1" x14ac:dyDescent="0.35">
      <c r="A55" s="54" t="s">
        <v>40</v>
      </c>
      <c r="B55" s="58"/>
      <c r="C55" s="56">
        <f>SUM(B53:D53)</f>
        <v>0</v>
      </c>
      <c r="D55" s="59"/>
      <c r="E55" s="58"/>
      <c r="F55" s="56">
        <f>SUM(E53:G53)</f>
        <v>0</v>
      </c>
      <c r="G55" s="59"/>
      <c r="H55" s="58"/>
      <c r="I55" s="56">
        <f>SUM(H53:J53)</f>
        <v>0</v>
      </c>
      <c r="J55" s="59"/>
      <c r="K55" s="58"/>
      <c r="L55" s="56">
        <f>SUM(K53:M53)</f>
        <v>0</v>
      </c>
      <c r="M55" s="59"/>
      <c r="N55" s="58"/>
      <c r="O55" s="56">
        <f>SUM(N53:P53)</f>
        <v>0</v>
      </c>
      <c r="P55" s="59"/>
      <c r="Q55" s="58"/>
      <c r="R55" s="56">
        <f>SUM(Q53:S53)</f>
        <v>0</v>
      </c>
      <c r="S55" s="59"/>
      <c r="T55" s="58"/>
      <c r="U55" s="56">
        <f>SUM(T53:V53)</f>
        <v>0</v>
      </c>
      <c r="V55" s="59"/>
      <c r="W55" s="170"/>
      <c r="X55" s="171"/>
      <c r="Y55" s="172"/>
      <c r="Z55" s="154"/>
      <c r="AA55" s="154"/>
      <c r="AB55" s="148"/>
      <c r="AC55" s="148"/>
      <c r="AD55" s="148"/>
      <c r="AJ55" s="122">
        <f t="shared" si="6"/>
        <v>44235</v>
      </c>
      <c r="AK55" s="115">
        <f>SUM($B$214,$E$214,$H$214,$K$214,$N$214,$Q$214,$T$214,)</f>
        <v>0</v>
      </c>
      <c r="AL55" s="143">
        <f>SUM($C$214,$F$214,$I$214,$L$214,$O$214,$R$214,$U$214)</f>
        <v>0</v>
      </c>
      <c r="AM55" s="117">
        <f>SUM($D$214,$G$214,$J$214,$M$214,$P$214,$S$214,$V$214)</f>
        <v>0</v>
      </c>
      <c r="AO55" s="122">
        <f t="shared" si="7"/>
        <v>44235</v>
      </c>
      <c r="AP55" s="115">
        <f>SUM($B$215,$E$215,$H$215,$K$215,$N$215,$Q$215,$T$215,)</f>
        <v>0</v>
      </c>
      <c r="AQ55" s="143">
        <f>SUM($C$215,$F$215,$I$215,$L$215,$O$215,$R$215,$U$215)</f>
        <v>0</v>
      </c>
      <c r="AR55" s="117">
        <f>SUM($D$215,$G$215,$J$215,$M$215,$P$215,$S$215,$V$215)</f>
        <v>0</v>
      </c>
    </row>
    <row r="56" spans="1:44" ht="21" thickBot="1" x14ac:dyDescent="0.35">
      <c r="A56" s="33" t="s">
        <v>23</v>
      </c>
      <c r="B56" s="157">
        <f>B50+7</f>
        <v>44053</v>
      </c>
      <c r="C56" s="158"/>
      <c r="D56" s="159"/>
      <c r="E56" s="157">
        <f>B56+1</f>
        <v>44054</v>
      </c>
      <c r="F56" s="158"/>
      <c r="G56" s="159"/>
      <c r="H56" s="157">
        <f t="shared" ref="H56" si="33">E56+1</f>
        <v>44055</v>
      </c>
      <c r="I56" s="158"/>
      <c r="J56" s="159"/>
      <c r="K56" s="157">
        <f t="shared" ref="K56" si="34">H56+1</f>
        <v>44056</v>
      </c>
      <c r="L56" s="158"/>
      <c r="M56" s="159"/>
      <c r="N56" s="157">
        <f t="shared" ref="N56" si="35">K56+1</f>
        <v>44057</v>
      </c>
      <c r="O56" s="158"/>
      <c r="P56" s="159"/>
      <c r="Q56" s="157">
        <f t="shared" ref="Q56" si="36">N56+1</f>
        <v>44058</v>
      </c>
      <c r="R56" s="158"/>
      <c r="S56" s="159"/>
      <c r="T56" s="157">
        <f t="shared" ref="T56" si="37">Q56+1</f>
        <v>44059</v>
      </c>
      <c r="U56" s="158"/>
      <c r="V56" s="159"/>
      <c r="W56" s="149" t="s">
        <v>24</v>
      </c>
      <c r="X56" s="150"/>
      <c r="Y56" s="151"/>
      <c r="Z56" s="34" t="s">
        <v>25</v>
      </c>
      <c r="AA56" s="34" t="s">
        <v>26</v>
      </c>
      <c r="AB56" s="34" t="s">
        <v>27</v>
      </c>
      <c r="AC56" s="34" t="s">
        <v>28</v>
      </c>
      <c r="AD56" s="34" t="s">
        <v>27</v>
      </c>
      <c r="AJ56" s="122">
        <f t="shared" si="6"/>
        <v>44242</v>
      </c>
      <c r="AK56" s="115">
        <f>SUM($B$220,$E$220,$H$220,$K$220,$N$220,$Q$220,$T$220,)</f>
        <v>0</v>
      </c>
      <c r="AL56" s="143">
        <f>SUM($C$220,$F$220,$I$220,$L$220,$O$220,$R$220,$U$220)</f>
        <v>0</v>
      </c>
      <c r="AM56" s="117">
        <f>SUM($D$220,$G$220,$J$220,$M$220,$P$220,$S$220,$V$220)</f>
        <v>0</v>
      </c>
      <c r="AO56" s="122">
        <f t="shared" si="7"/>
        <v>44242</v>
      </c>
      <c r="AP56" s="115">
        <f>SUM($B$221,$E$221,$H$221,$K$221,$N$221,$Q$221,$T$221,)</f>
        <v>0</v>
      </c>
      <c r="AQ56" s="143">
        <f>SUM($C$221,$F$221,$I$221,$L$221,$O$221,$R$221,$U$221)</f>
        <v>0</v>
      </c>
      <c r="AR56" s="117">
        <f>SUM($D$221,$G$221,$J$221,$M$221,$P$221,$S$221,$V$221)</f>
        <v>0</v>
      </c>
    </row>
    <row r="57" spans="1:44" ht="15" thickBot="1" x14ac:dyDescent="0.35">
      <c r="A57" s="36" t="s">
        <v>29</v>
      </c>
      <c r="B57" s="37" t="s">
        <v>30</v>
      </c>
      <c r="C57" s="38" t="s">
        <v>31</v>
      </c>
      <c r="D57" s="39" t="s">
        <v>32</v>
      </c>
      <c r="E57" s="37" t="s">
        <v>30</v>
      </c>
      <c r="F57" s="38" t="s">
        <v>31</v>
      </c>
      <c r="G57" s="39" t="s">
        <v>32</v>
      </c>
      <c r="H57" s="37" t="s">
        <v>30</v>
      </c>
      <c r="I57" s="38" t="s">
        <v>31</v>
      </c>
      <c r="J57" s="39" t="s">
        <v>32</v>
      </c>
      <c r="K57" s="37" t="s">
        <v>30</v>
      </c>
      <c r="L57" s="38" t="s">
        <v>31</v>
      </c>
      <c r="M57" s="39" t="s">
        <v>32</v>
      </c>
      <c r="N57" s="37" t="s">
        <v>30</v>
      </c>
      <c r="O57" s="38" t="s">
        <v>31</v>
      </c>
      <c r="P57" s="39" t="s">
        <v>32</v>
      </c>
      <c r="Q57" s="37" t="s">
        <v>30</v>
      </c>
      <c r="R57" s="38" t="s">
        <v>31</v>
      </c>
      <c r="S57" s="39" t="s">
        <v>32</v>
      </c>
      <c r="T57" s="37" t="s">
        <v>30</v>
      </c>
      <c r="U57" s="38" t="s">
        <v>31</v>
      </c>
      <c r="V57" s="39" t="s">
        <v>32</v>
      </c>
      <c r="W57" s="40" t="s">
        <v>33</v>
      </c>
      <c r="X57" s="41" t="s">
        <v>34</v>
      </c>
      <c r="Y57" s="42" t="s">
        <v>35</v>
      </c>
      <c r="Z57" s="152">
        <f>SUM(C60:V60)</f>
        <v>0</v>
      </c>
      <c r="AA57" s="152">
        <f>SUM(C61:V61)</f>
        <v>0</v>
      </c>
      <c r="AB57" s="146" t="str">
        <f>IF(ISERROR((Z57/Z51)-1),"",(Z57/Z51)-1)</f>
        <v/>
      </c>
      <c r="AC57" s="146" t="str">
        <f>IF(ISERROR((AA57/AA51)-1),"",(AA57/AA51)-1)</f>
        <v/>
      </c>
      <c r="AD57" s="146" t="str">
        <f>IF(ISERROR((Z57/Z45)-1),"",(Z57/Z45)-1)</f>
        <v/>
      </c>
      <c r="AJ57" s="122">
        <f t="shared" si="6"/>
        <v>44249</v>
      </c>
      <c r="AK57" s="115">
        <f>SUM($B$226,$E$226,$H$226,$K$226,$N$226,$Q$226,$T$226,)</f>
        <v>0</v>
      </c>
      <c r="AL57" s="143">
        <f>SUM($C$226,$F$226,$I$226,$L$226,$O$226,$R$226,$U$226)</f>
        <v>0</v>
      </c>
      <c r="AM57" s="117">
        <f>SUM($D$226,$G$226,$J$226,$M$226,$P$226,$S$226,$V$226)</f>
        <v>0</v>
      </c>
      <c r="AO57" s="122">
        <f t="shared" si="7"/>
        <v>44249</v>
      </c>
      <c r="AP57" s="115">
        <f>SUM($B$227,$E$227,$H$227,$K$227,$N$227,$Q$227,$T$227)</f>
        <v>0</v>
      </c>
      <c r="AQ57" s="143">
        <f>SUM($C$227,$F$227,$I$227,$L$227,$O$227,$R$227,$U$227)</f>
        <v>0</v>
      </c>
      <c r="AR57" s="117">
        <f>SUM($D$227,$G$227,$J$227,$M$227,$P$227,$S$227,$V$227)</f>
        <v>0</v>
      </c>
    </row>
    <row r="58" spans="1:44" x14ac:dyDescent="0.3">
      <c r="A58" s="44" t="s">
        <v>36</v>
      </c>
      <c r="B58" s="45">
        <f>IFERROR((VLOOKUP(B56,'input from AMS loads'!$A$1:$E$999,2,FALSE)),0)</f>
        <v>0</v>
      </c>
      <c r="C58" s="46">
        <f>IFERROR((VLOOKUP(B56,'input from AMS loads'!$A$1:$E$999,3,FALSE)),0)</f>
        <v>0</v>
      </c>
      <c r="D58" s="47">
        <f>IFERROR((VLOOKUP(B56,'input from AMS loads'!$A$1:$E$999,4,FALSE)),0)</f>
        <v>0</v>
      </c>
      <c r="E58" s="45">
        <f>IFERROR((VLOOKUP(E56,'input from AMS loads'!$A$1:$E$999,2,FALSE)),0)</f>
        <v>0</v>
      </c>
      <c r="F58" s="46">
        <f>IFERROR((VLOOKUP(E56,'input from AMS loads'!$A$1:$E$999,3,FALSE)),0)</f>
        <v>0</v>
      </c>
      <c r="G58" s="47">
        <f>IFERROR((VLOOKUP(E56,'input from AMS loads'!$A$1:$E$999,4,FALSE)),0)</f>
        <v>0</v>
      </c>
      <c r="H58" s="45">
        <f>IFERROR((VLOOKUP(H56,'input from AMS loads'!$A$1:$E$999,2,FALSE)),0)</f>
        <v>0</v>
      </c>
      <c r="I58" s="46">
        <f>IFERROR((VLOOKUP(H56,'input from AMS loads'!$A$1:$E$999,3,FALSE)),0)</f>
        <v>0</v>
      </c>
      <c r="J58" s="47">
        <f>IFERROR((VLOOKUP(H56,'input from AMS loads'!$A$1:$E$999,4,FALSE)),0)</f>
        <v>0</v>
      </c>
      <c r="K58" s="45">
        <f>IFERROR((VLOOKUP(K56,'input from AMS loads'!$A$1:$E$999,2,FALSE)),0)</f>
        <v>0</v>
      </c>
      <c r="L58" s="46">
        <f>IFERROR((VLOOKUP(K56,'input from AMS loads'!$A$1:$E$999,3,FALSE)),0)</f>
        <v>0</v>
      </c>
      <c r="M58" s="47">
        <f>IFERROR((VLOOKUP(K56,'input from AMS loads'!$A$1:$E$999,4,FALSE)),0)</f>
        <v>0</v>
      </c>
      <c r="N58" s="45">
        <f>IFERROR((VLOOKUP(N56,'input from AMS loads'!$A$1:$E$999,2,FALSE)),0)</f>
        <v>0</v>
      </c>
      <c r="O58" s="46">
        <f>IFERROR((VLOOKUP(N56,'input from AMS loads'!$A$1:$E$999,3,FALSE)),0)</f>
        <v>0</v>
      </c>
      <c r="P58" s="47">
        <f>IFERROR((VLOOKUP(N56,'input from AMS loads'!$A$1:$E$999,4,FALSE)),0)</f>
        <v>0</v>
      </c>
      <c r="Q58" s="45">
        <f>IFERROR((VLOOKUP(Q56,'input from AMS loads'!$A$1:$E$999,2,FALSE)),0)</f>
        <v>0</v>
      </c>
      <c r="R58" s="46">
        <f>IFERROR((VLOOKUP(Q56,'input from AMS loads'!$A$1:$E$999,3,FALSE)),0)</f>
        <v>0</v>
      </c>
      <c r="S58" s="47">
        <f>IFERROR((VLOOKUP(Q56,'input from AMS loads'!$A$1:$E$999,4,FALSE)),0)</f>
        <v>0</v>
      </c>
      <c r="T58" s="45">
        <f>IFERROR((VLOOKUP(T56,'input from AMS loads'!$A$1:$E$999,2,FALSE)),0)</f>
        <v>0</v>
      </c>
      <c r="U58" s="46">
        <f>IFERROR((VLOOKUP(T56,'input from AMS loads'!$A$1:$E$999,3,FALSE)),0)</f>
        <v>0</v>
      </c>
      <c r="V58" s="47">
        <f>IFERROR((VLOOKUP(T56,'input from AMS loads'!$A$1:$E$999,4,FALSE)),0)</f>
        <v>0</v>
      </c>
      <c r="W58" s="48">
        <f>SUM($B$58,$E$58,$H$58,$K$58,$N$58,$Q$58,$T$58,)</f>
        <v>0</v>
      </c>
      <c r="X58" s="49">
        <f>SUM($C$58,$F$58,$I$58,$L$58,$O$58,$R$58,$U$58)</f>
        <v>0</v>
      </c>
      <c r="Y58" s="50">
        <f>SUM($D$58,$G$58,$J$58,$M$58,$P$58,$S$58,$V$58)</f>
        <v>0</v>
      </c>
      <c r="Z58" s="153"/>
      <c r="AA58" s="153"/>
      <c r="AB58" s="147"/>
      <c r="AC58" s="147"/>
      <c r="AD58" s="147"/>
      <c r="AJ58" s="122">
        <f t="shared" si="6"/>
        <v>44256</v>
      </c>
      <c r="AK58" s="115">
        <f>SUM($B$232,$E$232,$H$232,$K$232,$N$232,$Q$232,$T$232,)</f>
        <v>0</v>
      </c>
      <c r="AL58" s="143">
        <f>SUM($C$232,$F$232,$I$232,$L$232,$O$232,$R$232,$U$232)</f>
        <v>0</v>
      </c>
      <c r="AM58" s="117">
        <f>SUM($D$232,$G$232,$J$232,$M$232,$P$232,$S$232,$V$232)</f>
        <v>0</v>
      </c>
      <c r="AO58" s="122">
        <f t="shared" si="7"/>
        <v>44256</v>
      </c>
      <c r="AP58" s="115">
        <f>SUM($B$233,$E$233,$H$233,$K$233,$N$233,$Q$233,$T$233,)</f>
        <v>0</v>
      </c>
      <c r="AQ58" s="143">
        <f>SUM($C$233,$F$233,$I$233,$L$233,$O$233,$R$233,$U$233)</f>
        <v>0</v>
      </c>
      <c r="AR58" s="117">
        <f>SUM($D$233,$G$233,$J$233,$M$233,$P$233,$S$233,$V$233)</f>
        <v>0</v>
      </c>
    </row>
    <row r="59" spans="1:44" ht="15" thickBot="1" x14ac:dyDescent="0.35">
      <c r="A59" s="44" t="s">
        <v>37</v>
      </c>
      <c r="B59" s="5"/>
      <c r="C59" s="6"/>
      <c r="D59" s="7"/>
      <c r="E59" s="5"/>
      <c r="F59" s="6"/>
      <c r="G59" s="7"/>
      <c r="H59" s="5"/>
      <c r="I59" s="6"/>
      <c r="J59" s="7"/>
      <c r="K59" s="5"/>
      <c r="L59" s="6"/>
      <c r="M59" s="7"/>
      <c r="N59" s="5"/>
      <c r="O59" s="6"/>
      <c r="P59" s="7"/>
      <c r="Q59" s="5"/>
      <c r="R59" s="6"/>
      <c r="S59" s="7"/>
      <c r="T59" s="5"/>
      <c r="U59" s="6"/>
      <c r="V59" s="7"/>
      <c r="W59" s="48">
        <f>SUM($B$59,$E$59,$H$59,$K$59,$N$59,$Q$59,$T$59,)</f>
        <v>0</v>
      </c>
      <c r="X59" s="49">
        <f>SUM($C$59,$F$59,$I$59,$L$59,$O$59,$R$59,$U$59)</f>
        <v>0</v>
      </c>
      <c r="Y59" s="50">
        <f>SUM($D$59,$G$59,$J$59,$M$59,$P$59,$S$59,$V$59)</f>
        <v>0</v>
      </c>
      <c r="Z59" s="153"/>
      <c r="AA59" s="153"/>
      <c r="AB59" s="147"/>
      <c r="AC59" s="147"/>
      <c r="AD59" s="147"/>
      <c r="AJ59" s="122">
        <f t="shared" si="6"/>
        <v>44263</v>
      </c>
      <c r="AK59" s="115">
        <f>SUM($B$238,$E$238,$H$238,$K$238,$N$238,$Q$238,$T$238,)</f>
        <v>0</v>
      </c>
      <c r="AL59" s="143">
        <f>SUM($C$238,$F$238,$I$238,$L$238,$O$238,$R$238,$U$238)</f>
        <v>0</v>
      </c>
      <c r="AM59" s="117">
        <f>SUM($D$238,$G$238,$J$238,$M$238,$P$238,$S$238,$V$238)</f>
        <v>0</v>
      </c>
      <c r="AO59" s="122">
        <f t="shared" si="7"/>
        <v>44263</v>
      </c>
      <c r="AP59" s="115">
        <f>SUM($B$239,$E$239,$H$239,$K$239,$N$239,$Q$239,$T$239,)</f>
        <v>0</v>
      </c>
      <c r="AQ59" s="143">
        <f>SUM($C$239,$F$239,$I$239,$L$239,$O$239,$R$239,$U$239)</f>
        <v>0</v>
      </c>
      <c r="AR59" s="117">
        <f>SUM($D$239,$G$239,$J$239,$M$239,$P$239,$S$239,$V$239)</f>
        <v>0</v>
      </c>
    </row>
    <row r="60" spans="1:44" ht="15" thickBot="1" x14ac:dyDescent="0.35">
      <c r="A60" s="54" t="s">
        <v>38</v>
      </c>
      <c r="B60" s="55"/>
      <c r="C60" s="56">
        <f>SUM(B58:D58)</f>
        <v>0</v>
      </c>
      <c r="D60" s="57"/>
      <c r="E60" s="55"/>
      <c r="F60" s="56">
        <f>SUM(E58:G58)</f>
        <v>0</v>
      </c>
      <c r="G60" s="57"/>
      <c r="H60" s="55"/>
      <c r="I60" s="56">
        <f>SUM(H58:J58)</f>
        <v>0</v>
      </c>
      <c r="J60" s="57"/>
      <c r="K60" s="55"/>
      <c r="L60" s="56">
        <f>SUM(K58:M58)</f>
        <v>0</v>
      </c>
      <c r="M60" s="57"/>
      <c r="N60" s="55"/>
      <c r="O60" s="56">
        <f>SUM(N58:P58)</f>
        <v>0</v>
      </c>
      <c r="P60" s="57"/>
      <c r="Q60" s="55"/>
      <c r="R60" s="56">
        <f>SUM(Q58:S58)</f>
        <v>0</v>
      </c>
      <c r="S60" s="57"/>
      <c r="T60" s="55"/>
      <c r="U60" s="56">
        <f>SUM(T58:V58)</f>
        <v>0</v>
      </c>
      <c r="V60" s="57"/>
      <c r="W60" s="167" t="s">
        <v>46</v>
      </c>
      <c r="X60" s="168"/>
      <c r="Y60" s="169"/>
      <c r="Z60" s="153"/>
      <c r="AA60" s="153"/>
      <c r="AB60" s="147"/>
      <c r="AC60" s="147"/>
      <c r="AD60" s="147"/>
      <c r="AJ60" s="122">
        <f t="shared" si="6"/>
        <v>44270</v>
      </c>
      <c r="AK60" s="115">
        <f>SUM($B$244,$E$244,$H$244,$K$244,$N$244,$Q$244,$T$244,)</f>
        <v>0</v>
      </c>
      <c r="AL60" s="143">
        <f>SUM($C$244,$F$244,$I$244,$L$244,$O$244,$R$244,$U$244)</f>
        <v>0</v>
      </c>
      <c r="AM60" s="117">
        <f>SUM($D$244,$G$244,$J$244,$M$244,$P$244,$S$244,$V$244)</f>
        <v>0</v>
      </c>
      <c r="AO60" s="122">
        <f t="shared" si="7"/>
        <v>44270</v>
      </c>
      <c r="AP60" s="115">
        <f>SUM($B$245,$E$245,$H$245,$K$245,$N$245,$Q$245,$T$245,)</f>
        <v>0</v>
      </c>
      <c r="AQ60" s="143">
        <f>SUM($C$245,$F$245,$I$245,$L$245,$O$245,$R$245,$U$245)</f>
        <v>0</v>
      </c>
      <c r="AR60" s="117">
        <f>SUM($D$245,$G$245,$J$245,$M$245,$P$245,$S$245,$V$245)</f>
        <v>0</v>
      </c>
    </row>
    <row r="61" spans="1:44" ht="15" thickBot="1" x14ac:dyDescent="0.35">
      <c r="A61" s="54" t="s">
        <v>40</v>
      </c>
      <c r="B61" s="58"/>
      <c r="C61" s="56">
        <f>SUM(B59:D59)</f>
        <v>0</v>
      </c>
      <c r="D61" s="59"/>
      <c r="E61" s="58"/>
      <c r="F61" s="56">
        <f>SUM(E59:G59)</f>
        <v>0</v>
      </c>
      <c r="G61" s="59"/>
      <c r="H61" s="58"/>
      <c r="I61" s="56">
        <f>SUM(H59:J59)</f>
        <v>0</v>
      </c>
      <c r="J61" s="59"/>
      <c r="K61" s="58"/>
      <c r="L61" s="56">
        <f>SUM(K59:M59)</f>
        <v>0</v>
      </c>
      <c r="M61" s="59"/>
      <c r="N61" s="58"/>
      <c r="O61" s="56">
        <f>SUM(N59:P59)</f>
        <v>0</v>
      </c>
      <c r="P61" s="59"/>
      <c r="Q61" s="58"/>
      <c r="R61" s="56">
        <f>SUM(Q59:S59)</f>
        <v>0</v>
      </c>
      <c r="S61" s="59"/>
      <c r="T61" s="58"/>
      <c r="U61" s="56">
        <f>SUM(T59:V59)</f>
        <v>0</v>
      </c>
      <c r="V61" s="59"/>
      <c r="W61" s="170"/>
      <c r="X61" s="171"/>
      <c r="Y61" s="172"/>
      <c r="Z61" s="154"/>
      <c r="AA61" s="154"/>
      <c r="AB61" s="148"/>
      <c r="AC61" s="148"/>
      <c r="AD61" s="148"/>
      <c r="AJ61" s="122">
        <f t="shared" si="6"/>
        <v>44277</v>
      </c>
      <c r="AK61" s="115">
        <f>SUM($B$250,$E$250,$H$250,$K$250,$N$250,$Q$250,$T$250,)</f>
        <v>0</v>
      </c>
      <c r="AL61" s="143">
        <f>SUM($C$250,$F$250,$I$250,$L$250,$O$250,$R$250,$U$250)</f>
        <v>0</v>
      </c>
      <c r="AM61" s="117">
        <f>SUM($D$250,$G$250,$J$250,$M$250,$P$250,$S$250,$V$250)</f>
        <v>0</v>
      </c>
      <c r="AO61" s="122">
        <f t="shared" si="7"/>
        <v>44277</v>
      </c>
      <c r="AP61" s="115">
        <f>SUM($B$251,$E$251,$H$251,$K$251,$N$251,$Q$251,$T$251,)</f>
        <v>0</v>
      </c>
      <c r="AQ61" s="143">
        <f>SUM($C$251,$F$251,$I$251,$L$251,$O$251,$R$251,$U$251)</f>
        <v>0</v>
      </c>
      <c r="AR61" s="117">
        <f>SUM($D$251,$G$251,$J$251,$M$251,$P$251,$S$251,$V$251)</f>
        <v>0</v>
      </c>
    </row>
    <row r="62" spans="1:44" ht="21" thickBot="1" x14ac:dyDescent="0.35">
      <c r="A62" s="33" t="s">
        <v>23</v>
      </c>
      <c r="B62" s="157">
        <f>B56+7</f>
        <v>44060</v>
      </c>
      <c r="C62" s="158"/>
      <c r="D62" s="159"/>
      <c r="E62" s="157">
        <f>B62+1</f>
        <v>44061</v>
      </c>
      <c r="F62" s="158"/>
      <c r="G62" s="159"/>
      <c r="H62" s="157">
        <f t="shared" ref="H62" si="38">E62+1</f>
        <v>44062</v>
      </c>
      <c r="I62" s="158"/>
      <c r="J62" s="159"/>
      <c r="K62" s="157">
        <f t="shared" ref="K62" si="39">H62+1</f>
        <v>44063</v>
      </c>
      <c r="L62" s="158"/>
      <c r="M62" s="159"/>
      <c r="N62" s="157">
        <f t="shared" ref="N62" si="40">K62+1</f>
        <v>44064</v>
      </c>
      <c r="O62" s="158"/>
      <c r="P62" s="159"/>
      <c r="Q62" s="157">
        <f t="shared" ref="Q62" si="41">N62+1</f>
        <v>44065</v>
      </c>
      <c r="R62" s="158"/>
      <c r="S62" s="159"/>
      <c r="T62" s="157">
        <f t="shared" ref="T62" si="42">Q62+1</f>
        <v>44066</v>
      </c>
      <c r="U62" s="158"/>
      <c r="V62" s="159"/>
      <c r="W62" s="149" t="s">
        <v>24</v>
      </c>
      <c r="X62" s="150"/>
      <c r="Y62" s="151"/>
      <c r="Z62" s="34" t="s">
        <v>25</v>
      </c>
      <c r="AA62" s="34" t="s">
        <v>26</v>
      </c>
      <c r="AB62" s="34" t="s">
        <v>27</v>
      </c>
      <c r="AC62" s="34" t="s">
        <v>28</v>
      </c>
      <c r="AD62" s="34" t="s">
        <v>27</v>
      </c>
      <c r="AJ62" s="122">
        <f t="shared" si="6"/>
        <v>44284</v>
      </c>
      <c r="AK62" s="115">
        <f>SUM($B$256,$E$256,$H$256,$K$256,$N$256,$Q$256,$T$256,)</f>
        <v>0</v>
      </c>
      <c r="AL62" s="143">
        <f>SUM($C$256,$F$256,$I$256,$L$256,$O$256,$R$256,$U$256)</f>
        <v>0</v>
      </c>
      <c r="AM62" s="117">
        <f>SUM($D$256,$G$256,$J$256,$M$256,$P$256,$S$256,$V$256)</f>
        <v>0</v>
      </c>
      <c r="AO62" s="122">
        <f t="shared" si="7"/>
        <v>44284</v>
      </c>
      <c r="AP62" s="115">
        <f>SUM($B$257,$E$257,$H$257,$K$257,$N$257,$Q$257,$T$257,)</f>
        <v>0</v>
      </c>
      <c r="AQ62" s="143">
        <f>SUM($C$257,$F$257,$I$257,$L$257,$O$257,$R$257,$U$257)</f>
        <v>0</v>
      </c>
      <c r="AR62" s="117">
        <f>SUM($D$257,$G$257,$J$257,$M$257,$P$257,$S$257,$V$257)</f>
        <v>0</v>
      </c>
    </row>
    <row r="63" spans="1:44" ht="15" thickBot="1" x14ac:dyDescent="0.35">
      <c r="A63" s="36" t="s">
        <v>29</v>
      </c>
      <c r="B63" s="37" t="s">
        <v>30</v>
      </c>
      <c r="C63" s="38" t="s">
        <v>31</v>
      </c>
      <c r="D63" s="39" t="s">
        <v>32</v>
      </c>
      <c r="E63" s="37" t="s">
        <v>30</v>
      </c>
      <c r="F63" s="38" t="s">
        <v>31</v>
      </c>
      <c r="G63" s="39" t="s">
        <v>32</v>
      </c>
      <c r="H63" s="37" t="s">
        <v>30</v>
      </c>
      <c r="I63" s="38" t="s">
        <v>31</v>
      </c>
      <c r="J63" s="39" t="s">
        <v>32</v>
      </c>
      <c r="K63" s="37" t="s">
        <v>30</v>
      </c>
      <c r="L63" s="38" t="s">
        <v>31</v>
      </c>
      <c r="M63" s="39" t="s">
        <v>32</v>
      </c>
      <c r="N63" s="37" t="s">
        <v>30</v>
      </c>
      <c r="O63" s="38" t="s">
        <v>31</v>
      </c>
      <c r="P63" s="39" t="s">
        <v>32</v>
      </c>
      <c r="Q63" s="37" t="s">
        <v>30</v>
      </c>
      <c r="R63" s="38" t="s">
        <v>31</v>
      </c>
      <c r="S63" s="39" t="s">
        <v>32</v>
      </c>
      <c r="T63" s="37" t="s">
        <v>30</v>
      </c>
      <c r="U63" s="38" t="s">
        <v>31</v>
      </c>
      <c r="V63" s="39" t="s">
        <v>32</v>
      </c>
      <c r="W63" s="40" t="s">
        <v>33</v>
      </c>
      <c r="X63" s="41" t="s">
        <v>34</v>
      </c>
      <c r="Y63" s="42" t="s">
        <v>35</v>
      </c>
      <c r="Z63" s="152">
        <f>SUM(C66:V66)</f>
        <v>0</v>
      </c>
      <c r="AA63" s="152">
        <f>SUM(C67:V67)</f>
        <v>0</v>
      </c>
      <c r="AB63" s="146" t="str">
        <f>IF(ISERROR((Z63/Z57)-1),"",(Z63/Z57)-1)</f>
        <v/>
      </c>
      <c r="AC63" s="146" t="str">
        <f>IF(ISERROR((AA63/AA57)-1),"",(AA63/AA57)-1)</f>
        <v/>
      </c>
      <c r="AD63" s="146" t="str">
        <f>IF(ISERROR((Z63/Z51)-1),"",(Z63/Z51)-1)</f>
        <v/>
      </c>
      <c r="AJ63" s="122">
        <f t="shared" si="6"/>
        <v>44291</v>
      </c>
      <c r="AK63" s="115">
        <f>SUM($B$262,$E$262,$H$262,$K$262,$N$262,$Q$262,$T$262,)</f>
        <v>0</v>
      </c>
      <c r="AL63" s="143">
        <f>SUM($C$262,$F$262,$I$262,$L$262,$O$262,$R$262,$U$262)</f>
        <v>0</v>
      </c>
      <c r="AM63" s="117">
        <f>SUM($D$262,$G$262,$J$262,$M$262,$P$262,$S$262,$V$262)</f>
        <v>0</v>
      </c>
      <c r="AO63" s="122">
        <f t="shared" si="7"/>
        <v>44291</v>
      </c>
      <c r="AP63" s="115">
        <f>SUM($B$263,$E$263,$H$263,$K$263,$N$263,$Q$263,$T$263,)</f>
        <v>0</v>
      </c>
      <c r="AQ63" s="143">
        <f>SUM($C$263,$F$263,$I$263,$L$263,$O$263,$R$263,$U$263)</f>
        <v>0</v>
      </c>
      <c r="AR63" s="117">
        <f>SUM($D$263,$G$263,$J$263,$M$263,$P$263,$S$263,$V$263)</f>
        <v>0</v>
      </c>
    </row>
    <row r="64" spans="1:44" x14ac:dyDescent="0.3">
      <c r="A64" s="44" t="s">
        <v>36</v>
      </c>
      <c r="B64" s="45">
        <f>IFERROR((VLOOKUP(B62,'input from AMS loads'!$A$1:$E$999,2,FALSE)),0)</f>
        <v>0</v>
      </c>
      <c r="C64" s="46">
        <f>IFERROR((VLOOKUP(B62,'input from AMS loads'!$A$1:$E$999,3,FALSE)),0)</f>
        <v>0</v>
      </c>
      <c r="D64" s="47">
        <f>IFERROR((VLOOKUP(B62,'input from AMS loads'!$A$1:$E$999,4,FALSE)),0)</f>
        <v>0</v>
      </c>
      <c r="E64" s="45">
        <f>IFERROR((VLOOKUP(E62,'input from AMS loads'!$A$1:$E$999,2,FALSE)),0)</f>
        <v>0</v>
      </c>
      <c r="F64" s="46">
        <f>IFERROR((VLOOKUP(E62,'input from AMS loads'!$A$1:$E$999,3,FALSE)),0)</f>
        <v>0</v>
      </c>
      <c r="G64" s="47">
        <f>IFERROR((VLOOKUP(E62,'input from AMS loads'!$A$1:$E$999,4,FALSE)),0)</f>
        <v>0</v>
      </c>
      <c r="H64" s="45">
        <f>IFERROR((VLOOKUP(H62,'input from AMS loads'!$A$1:$E$999,2,FALSE)),0)</f>
        <v>0</v>
      </c>
      <c r="I64" s="46">
        <f>IFERROR((VLOOKUP(H62,'input from AMS loads'!$A$1:$E$999,3,FALSE)),0)</f>
        <v>0</v>
      </c>
      <c r="J64" s="47">
        <f>IFERROR((VLOOKUP(H62,'input from AMS loads'!$A$1:$E$999,4,FALSE)),0)</f>
        <v>0</v>
      </c>
      <c r="K64" s="45">
        <f>IFERROR((VLOOKUP(K62,'input from AMS loads'!$A$1:$E$999,2,FALSE)),0)</f>
        <v>0</v>
      </c>
      <c r="L64" s="46">
        <f>IFERROR((VLOOKUP(K62,'input from AMS loads'!$A$1:$E$999,3,FALSE)),0)</f>
        <v>0</v>
      </c>
      <c r="M64" s="47">
        <f>IFERROR((VLOOKUP(K62,'input from AMS loads'!$A$1:$E$999,4,FALSE)),0)</f>
        <v>0</v>
      </c>
      <c r="N64" s="45">
        <f>IFERROR((VLOOKUP(N62,'input from AMS loads'!$A$1:$E$999,2,FALSE)),0)</f>
        <v>0</v>
      </c>
      <c r="O64" s="46">
        <f>IFERROR((VLOOKUP(N62,'input from AMS loads'!$A$1:$E$999,3,FALSE)),0)</f>
        <v>0</v>
      </c>
      <c r="P64" s="47">
        <f>IFERROR((VLOOKUP(N62,'input from AMS loads'!$A$1:$E$999,4,FALSE)),0)</f>
        <v>0</v>
      </c>
      <c r="Q64" s="45">
        <f>IFERROR((VLOOKUP(Q62,'input from AMS loads'!$A$1:$E$999,2,FALSE)),0)</f>
        <v>0</v>
      </c>
      <c r="R64" s="46">
        <f>IFERROR((VLOOKUP(Q62,'input from AMS loads'!$A$1:$E$999,3,FALSE)),0)</f>
        <v>0</v>
      </c>
      <c r="S64" s="47">
        <f>IFERROR((VLOOKUP(Q62,'input from AMS loads'!$A$1:$E$999,4,FALSE)),0)</f>
        <v>0</v>
      </c>
      <c r="T64" s="45">
        <f>IFERROR((VLOOKUP(T62,'input from AMS loads'!$A$1:$E$999,2,FALSE)),0)</f>
        <v>0</v>
      </c>
      <c r="U64" s="46">
        <f>IFERROR((VLOOKUP(T62,'input from AMS loads'!$A$1:$E$999,3,FALSE)),0)</f>
        <v>0</v>
      </c>
      <c r="V64" s="47">
        <f>IFERROR((VLOOKUP(T62,'input from AMS loads'!$A$1:$E$999,4,FALSE)),0)</f>
        <v>0</v>
      </c>
      <c r="W64" s="48">
        <f>SUM($B$64,$E$64,$H$64,$K$64,$N$64,$Q$64,$T$64,)</f>
        <v>0</v>
      </c>
      <c r="X64" s="49">
        <f>SUM($C$64,$F$64,$I$64,$L$64,$O$64,$R$64,$U$64)</f>
        <v>0</v>
      </c>
      <c r="Y64" s="50">
        <f>SUM($D$64,$G$64,$J$64,$M$64,$P$64,$S$64,$V$64)</f>
        <v>0</v>
      </c>
      <c r="Z64" s="153"/>
      <c r="AA64" s="153"/>
      <c r="AB64" s="147"/>
      <c r="AC64" s="147"/>
      <c r="AD64" s="147"/>
      <c r="AJ64" s="122">
        <f t="shared" si="6"/>
        <v>44298</v>
      </c>
      <c r="AK64" s="115">
        <f>SUM($B$268,$E$268,$H$268,$K$268,$N$268,$Q$268,$T$268)</f>
        <v>0</v>
      </c>
      <c r="AL64" s="143">
        <f>SUM($C$268,$F$268,$I$268,$L$268,$O$268,$R$268,$U$268)</f>
        <v>0</v>
      </c>
      <c r="AM64" s="117">
        <f>SUM($D$268,$G$268,$J$268,$M$268,$P$268,$S$268,$V$268)</f>
        <v>0</v>
      </c>
      <c r="AO64" s="122">
        <f t="shared" si="7"/>
        <v>44298</v>
      </c>
      <c r="AP64" s="115">
        <f>SUM($B$269,$E$269,$H$269,$K$269,$N$269,$Q$269,$T$269,)</f>
        <v>0</v>
      </c>
      <c r="AQ64" s="143">
        <f>SUM($C$269,$F$269,$I$269,$L$269,$O$269,$R$269,$U$269)</f>
        <v>0</v>
      </c>
      <c r="AR64" s="117">
        <f>SUM($D$269,$G$269,$J$269,$M$269,$P$269,$S$269,$V$269)</f>
        <v>0</v>
      </c>
    </row>
    <row r="65" spans="1:44" ht="15" thickBot="1" x14ac:dyDescent="0.35">
      <c r="A65" s="44" t="s">
        <v>37</v>
      </c>
      <c r="B65" s="5"/>
      <c r="C65" s="6"/>
      <c r="D65" s="7"/>
      <c r="E65" s="5"/>
      <c r="F65" s="6"/>
      <c r="G65" s="7"/>
      <c r="H65" s="5"/>
      <c r="I65" s="6"/>
      <c r="J65" s="7"/>
      <c r="K65" s="5"/>
      <c r="L65" s="6"/>
      <c r="M65" s="7"/>
      <c r="N65" s="5"/>
      <c r="O65" s="6"/>
      <c r="P65" s="7"/>
      <c r="Q65" s="5"/>
      <c r="R65" s="6"/>
      <c r="S65" s="7"/>
      <c r="T65" s="5"/>
      <c r="U65" s="6"/>
      <c r="V65" s="7"/>
      <c r="W65" s="48">
        <f>SUM($B$65,$E$65,$H$65,$K$65,$N$65,$Q$65,$T$65,)</f>
        <v>0</v>
      </c>
      <c r="X65" s="49">
        <f>SUM($C$65,$F$65,$I$65,$L$65,$O$65,$R$65,$U$65)</f>
        <v>0</v>
      </c>
      <c r="Y65" s="50">
        <f>SUM($D$65,$G$65,$J$65,$M$65,$P$65,$S$65,$V$65)</f>
        <v>0</v>
      </c>
      <c r="Z65" s="153"/>
      <c r="AA65" s="153"/>
      <c r="AB65" s="147"/>
      <c r="AC65" s="147"/>
      <c r="AD65" s="147"/>
      <c r="AJ65" s="122">
        <f t="shared" si="6"/>
        <v>44305</v>
      </c>
      <c r="AK65" s="115">
        <f>SUM($B$274,$E$274,$H$274,$K$274,$N$274,$Q$274,$T$274,)</f>
        <v>0</v>
      </c>
      <c r="AL65" s="143">
        <f>SUM($C$274,$F$274,$I$274,$L$274,$O$274,$R$274,$U$274)</f>
        <v>0</v>
      </c>
      <c r="AM65" s="117">
        <f>SUM($D$274,$G$274,$J$274,$M$274,$P$274,$S$274,$V$274)</f>
        <v>0</v>
      </c>
      <c r="AO65" s="122">
        <f t="shared" si="7"/>
        <v>44305</v>
      </c>
      <c r="AP65" s="115">
        <f>SUM($B$275,$E$275,$H$275,$K$275,$N$275,$Q$275,$T$275,)</f>
        <v>0</v>
      </c>
      <c r="AQ65" s="143">
        <f>SUM($C$275,$F$275,$I$275,$L$275,$O$275,$R$275,$U$275)</f>
        <v>0</v>
      </c>
      <c r="AR65" s="117">
        <f>SUM($D$275,$G$275,$J$275,$M$275,$P$275,$S$275,$V$275)</f>
        <v>0</v>
      </c>
    </row>
    <row r="66" spans="1:44" ht="15" thickBot="1" x14ac:dyDescent="0.35">
      <c r="A66" s="54" t="s">
        <v>38</v>
      </c>
      <c r="B66" s="55"/>
      <c r="C66" s="56">
        <f>SUM(B64:D64)</f>
        <v>0</v>
      </c>
      <c r="D66" s="57"/>
      <c r="E66" s="55"/>
      <c r="F66" s="56">
        <f>SUM(E64:G64)</f>
        <v>0</v>
      </c>
      <c r="G66" s="57"/>
      <c r="H66" s="55"/>
      <c r="I66" s="56">
        <f>SUM(H64:J64)</f>
        <v>0</v>
      </c>
      <c r="J66" s="57"/>
      <c r="K66" s="55"/>
      <c r="L66" s="56">
        <f>SUM(K64:M64)</f>
        <v>0</v>
      </c>
      <c r="M66" s="57"/>
      <c r="N66" s="55"/>
      <c r="O66" s="56">
        <f>SUM(N64:P64)</f>
        <v>0</v>
      </c>
      <c r="P66" s="57"/>
      <c r="Q66" s="55"/>
      <c r="R66" s="56">
        <f>SUM(Q64:S64)</f>
        <v>0</v>
      </c>
      <c r="S66" s="57"/>
      <c r="T66" s="55"/>
      <c r="U66" s="56">
        <f>SUM(T64:V64)</f>
        <v>0</v>
      </c>
      <c r="V66" s="57"/>
      <c r="W66" s="167" t="s">
        <v>47</v>
      </c>
      <c r="X66" s="168"/>
      <c r="Y66" s="169"/>
      <c r="Z66" s="153"/>
      <c r="AA66" s="153"/>
      <c r="AB66" s="147"/>
      <c r="AC66" s="147"/>
      <c r="AD66" s="147"/>
      <c r="AJ66" s="122">
        <f t="shared" si="6"/>
        <v>44312</v>
      </c>
      <c r="AK66" s="115">
        <f>SUM($B$280,$E$280,$H$280,$K$280,$N$280,$Q$280,$T$280,)</f>
        <v>0</v>
      </c>
      <c r="AL66" s="143">
        <f>SUM($C$280,$F$280,$I$280,$L$280,$O$280,$R$280,$U$280)</f>
        <v>0</v>
      </c>
      <c r="AM66" s="117">
        <f>SUM($D$280,$G$280,$J$280,$M$280,$P$280,$S$280,$V$280)</f>
        <v>0</v>
      </c>
      <c r="AO66" s="122">
        <f t="shared" si="7"/>
        <v>44312</v>
      </c>
      <c r="AP66" s="115">
        <f>SUM($B$281,$E$281,$H$281,$K$281,$N$281,$Q$281,$T$281,)</f>
        <v>0</v>
      </c>
      <c r="AQ66" s="143">
        <f>SUM($C$281,$F$281,$I$281,$L$281,$O$281,$R$281,$U$281)</f>
        <v>0</v>
      </c>
      <c r="AR66" s="117">
        <f>SUM($D$281,$G$281,$J$281,$M$281,$P$281,$S$281,$V$281)</f>
        <v>0</v>
      </c>
    </row>
    <row r="67" spans="1:44" ht="15" thickBot="1" x14ac:dyDescent="0.35">
      <c r="A67" s="54" t="s">
        <v>40</v>
      </c>
      <c r="B67" s="58"/>
      <c r="C67" s="56">
        <f>SUM(B65:D65)</f>
        <v>0</v>
      </c>
      <c r="D67" s="59"/>
      <c r="E67" s="58"/>
      <c r="F67" s="56">
        <f>SUM(E65:G65)</f>
        <v>0</v>
      </c>
      <c r="G67" s="59"/>
      <c r="H67" s="58"/>
      <c r="I67" s="56">
        <f>SUM(H65:J65)</f>
        <v>0</v>
      </c>
      <c r="J67" s="59"/>
      <c r="K67" s="58"/>
      <c r="L67" s="56">
        <f>SUM(K65:M65)</f>
        <v>0</v>
      </c>
      <c r="M67" s="59"/>
      <c r="N67" s="58"/>
      <c r="O67" s="56">
        <f>SUM(N65:P65)</f>
        <v>0</v>
      </c>
      <c r="P67" s="59"/>
      <c r="Q67" s="58"/>
      <c r="R67" s="56">
        <f>SUM(Q65:S65)</f>
        <v>0</v>
      </c>
      <c r="S67" s="59"/>
      <c r="T67" s="58"/>
      <c r="U67" s="56">
        <f>SUM(T65:V65)</f>
        <v>0</v>
      </c>
      <c r="V67" s="59"/>
      <c r="W67" s="170"/>
      <c r="X67" s="171"/>
      <c r="Y67" s="172"/>
      <c r="Z67" s="154"/>
      <c r="AA67" s="154"/>
      <c r="AB67" s="148"/>
      <c r="AC67" s="148"/>
      <c r="AD67" s="148"/>
      <c r="AJ67" s="122">
        <f t="shared" si="6"/>
        <v>44319</v>
      </c>
      <c r="AK67" s="115">
        <f>SUM($B$286,$E$286,$H$286,$K$286,$N$286,$Q$286,$T$286,)</f>
        <v>0</v>
      </c>
      <c r="AL67" s="143">
        <f>SUM($C$286,$F$286,$I$286,$L$286,$O$286,$R$286,$U$286)</f>
        <v>0</v>
      </c>
      <c r="AM67" s="117">
        <f>SUM($D$286,$G$286,$J$286,$M$286,$P$286,$S$286,$V$286)</f>
        <v>0</v>
      </c>
      <c r="AO67" s="122">
        <f t="shared" si="7"/>
        <v>44319</v>
      </c>
      <c r="AP67" s="115">
        <f>SUM($B$287,$E$287,$H$287,$K$287,$N$287,$Q$287,$T$287,)</f>
        <v>0</v>
      </c>
      <c r="AQ67" s="143">
        <f>SUM($C$287,$F$287,$I$287,$L$287,$O$287,$R$287,$U$287)</f>
        <v>0</v>
      </c>
      <c r="AR67" s="117">
        <f>SUM($D$287,$G$287,$J$287,$M$287,$P$287,$S$287,$V$287)</f>
        <v>0</v>
      </c>
    </row>
    <row r="68" spans="1:44" ht="21" thickBot="1" x14ac:dyDescent="0.35">
      <c r="A68" s="33" t="s">
        <v>23</v>
      </c>
      <c r="B68" s="157">
        <f>B62+7</f>
        <v>44067</v>
      </c>
      <c r="C68" s="158"/>
      <c r="D68" s="159"/>
      <c r="E68" s="157">
        <f>B68+1</f>
        <v>44068</v>
      </c>
      <c r="F68" s="158"/>
      <c r="G68" s="159"/>
      <c r="H68" s="157">
        <f t="shared" ref="H68" si="43">E68+1</f>
        <v>44069</v>
      </c>
      <c r="I68" s="158"/>
      <c r="J68" s="159"/>
      <c r="K68" s="157">
        <f t="shared" ref="K68" si="44">H68+1</f>
        <v>44070</v>
      </c>
      <c r="L68" s="158"/>
      <c r="M68" s="159"/>
      <c r="N68" s="157">
        <f t="shared" ref="N68" si="45">K68+1</f>
        <v>44071</v>
      </c>
      <c r="O68" s="158"/>
      <c r="P68" s="159"/>
      <c r="Q68" s="157">
        <f t="shared" ref="Q68" si="46">N68+1</f>
        <v>44072</v>
      </c>
      <c r="R68" s="158"/>
      <c r="S68" s="159"/>
      <c r="T68" s="157">
        <f t="shared" ref="T68" si="47">Q68+1</f>
        <v>44073</v>
      </c>
      <c r="U68" s="158"/>
      <c r="V68" s="159"/>
      <c r="W68" s="149" t="s">
        <v>24</v>
      </c>
      <c r="X68" s="150"/>
      <c r="Y68" s="151"/>
      <c r="Z68" s="34" t="s">
        <v>25</v>
      </c>
      <c r="AA68" s="34" t="s">
        <v>26</v>
      </c>
      <c r="AB68" s="34" t="s">
        <v>27</v>
      </c>
      <c r="AC68" s="34" t="s">
        <v>28</v>
      </c>
      <c r="AD68" s="34" t="s">
        <v>27</v>
      </c>
      <c r="AJ68" s="122">
        <f t="shared" si="6"/>
        <v>44326</v>
      </c>
      <c r="AK68" s="115">
        <f>SUM($B$292,$E$292,$H$292,$K$292,$N$292,$Q$292,$T$292,)</f>
        <v>0</v>
      </c>
      <c r="AL68" s="143">
        <f>SUM($C$292,$F$292,$I$292,$L$292,$O$292,$R$292,$U$292)</f>
        <v>0</v>
      </c>
      <c r="AM68" s="117">
        <f>SUM($D$292,$G$292,$J$292,$M$292,$P$292,$S$292,$V$292)</f>
        <v>0</v>
      </c>
      <c r="AO68" s="122">
        <f t="shared" si="7"/>
        <v>44326</v>
      </c>
      <c r="AP68" s="115">
        <f>SUM($B$293,$E$293,$H$293,$K$293,$N$293,$Q$293,$T$293,)</f>
        <v>0</v>
      </c>
      <c r="AQ68" s="143">
        <f>SUM($C$293,$F$293,$I$293,$L$293,$O$293,$R$293,$U$293)</f>
        <v>0</v>
      </c>
      <c r="AR68" s="117">
        <f>SUM($D$293,$G$293,$J$293,$M$293,$P$293,$S$293,$V$293)</f>
        <v>0</v>
      </c>
    </row>
    <row r="69" spans="1:44" ht="15" thickBot="1" x14ac:dyDescent="0.35">
      <c r="A69" s="36" t="s">
        <v>29</v>
      </c>
      <c r="B69" s="37" t="s">
        <v>30</v>
      </c>
      <c r="C69" s="38" t="s">
        <v>31</v>
      </c>
      <c r="D69" s="39" t="s">
        <v>32</v>
      </c>
      <c r="E69" s="37" t="s">
        <v>30</v>
      </c>
      <c r="F69" s="38" t="s">
        <v>31</v>
      </c>
      <c r="G69" s="39" t="s">
        <v>32</v>
      </c>
      <c r="H69" s="37" t="s">
        <v>30</v>
      </c>
      <c r="I69" s="38" t="s">
        <v>31</v>
      </c>
      <c r="J69" s="39" t="s">
        <v>32</v>
      </c>
      <c r="K69" s="37" t="s">
        <v>30</v>
      </c>
      <c r="L69" s="38" t="s">
        <v>31</v>
      </c>
      <c r="M69" s="39" t="s">
        <v>32</v>
      </c>
      <c r="N69" s="37" t="s">
        <v>30</v>
      </c>
      <c r="O69" s="38" t="s">
        <v>31</v>
      </c>
      <c r="P69" s="39" t="s">
        <v>32</v>
      </c>
      <c r="Q69" s="37" t="s">
        <v>30</v>
      </c>
      <c r="R69" s="38" t="s">
        <v>31</v>
      </c>
      <c r="S69" s="39" t="s">
        <v>32</v>
      </c>
      <c r="T69" s="37" t="s">
        <v>30</v>
      </c>
      <c r="U69" s="38" t="s">
        <v>31</v>
      </c>
      <c r="V69" s="39" t="s">
        <v>32</v>
      </c>
      <c r="W69" s="40" t="s">
        <v>33</v>
      </c>
      <c r="X69" s="41" t="s">
        <v>34</v>
      </c>
      <c r="Y69" s="42" t="s">
        <v>35</v>
      </c>
      <c r="Z69" s="152">
        <f>SUM(C72:V72)</f>
        <v>0</v>
      </c>
      <c r="AA69" s="152">
        <f>SUM(C73:V73)</f>
        <v>0</v>
      </c>
      <c r="AB69" s="146" t="str">
        <f>IF(ISERROR((Z69/Z63)-1),"",(Z69/Z63)-1)</f>
        <v/>
      </c>
      <c r="AC69" s="146" t="str">
        <f>IF(ISERROR((AA69/AA63)-1),"",(AA69/AA63)-1)</f>
        <v/>
      </c>
      <c r="AD69" s="146" t="str">
        <f>IF(ISERROR((Z69/Z57)-1),"",(Z69/Z57)-1)</f>
        <v/>
      </c>
      <c r="AJ69" s="122">
        <f t="shared" si="6"/>
        <v>44333</v>
      </c>
      <c r="AK69" s="115">
        <f>SUM($B$298,$E$298,$H$298,$K$298,$N$298,$Q$298,$T$298,)</f>
        <v>0</v>
      </c>
      <c r="AL69" s="143">
        <f>SUM($C$298,$F$298,$I$298,$L$298,$O$298,$R$298,$U$298)</f>
        <v>0</v>
      </c>
      <c r="AM69" s="117">
        <f>SUM($D$298,$G$298,$J$298,$M$298,$P$298,$S$298,$V$298)</f>
        <v>0</v>
      </c>
      <c r="AO69" s="122">
        <f t="shared" si="7"/>
        <v>44333</v>
      </c>
      <c r="AP69" s="115">
        <f>SUM($B$299,$E$299,$H$299,$K$299,$N$299,$Q$299,$T$299,)</f>
        <v>0</v>
      </c>
      <c r="AQ69" s="143">
        <f>SUM($C$299,$F$299,$I$299,$L$299,$O$299,$R$299,$U$299)</f>
        <v>0</v>
      </c>
      <c r="AR69" s="117">
        <f>SUM($D$299,$G$299,$J$299,$M$299,$P$299,$S$299,$V$299)</f>
        <v>0</v>
      </c>
    </row>
    <row r="70" spans="1:44" x14ac:dyDescent="0.3">
      <c r="A70" s="44" t="s">
        <v>36</v>
      </c>
      <c r="B70" s="45">
        <f>IFERROR((VLOOKUP(B68,'input from AMS loads'!$A$1:$E$999,2,FALSE)),0)</f>
        <v>0</v>
      </c>
      <c r="C70" s="46">
        <f>IFERROR((VLOOKUP(B68,'input from AMS loads'!$A$1:$E$999,3,FALSE)),0)</f>
        <v>0</v>
      </c>
      <c r="D70" s="47">
        <f>IFERROR((VLOOKUP(B68,'input from AMS loads'!$A$1:$E$999,4,FALSE)),0)</f>
        <v>0</v>
      </c>
      <c r="E70" s="45">
        <f>IFERROR((VLOOKUP(E68,'input from AMS loads'!$A$1:$E$999,2,FALSE)),0)</f>
        <v>0</v>
      </c>
      <c r="F70" s="46">
        <f>IFERROR((VLOOKUP(E68,'input from AMS loads'!$A$1:$E$999,3,FALSE)),0)</f>
        <v>0</v>
      </c>
      <c r="G70" s="47">
        <f>IFERROR((VLOOKUP(E68,'input from AMS loads'!$A$1:$E$999,4,FALSE)),0)</f>
        <v>0</v>
      </c>
      <c r="H70" s="45">
        <f>IFERROR((VLOOKUP(H68,'input from AMS loads'!$A$1:$E$999,2,FALSE)),0)</f>
        <v>0</v>
      </c>
      <c r="I70" s="46">
        <f>IFERROR((VLOOKUP(H68,'input from AMS loads'!$A$1:$E$999,3,FALSE)),0)</f>
        <v>0</v>
      </c>
      <c r="J70" s="47">
        <f>IFERROR((VLOOKUP(H68,'input from AMS loads'!$A$1:$E$999,4,FALSE)),0)</f>
        <v>0</v>
      </c>
      <c r="K70" s="45">
        <f>IFERROR((VLOOKUP(K68,'input from AMS loads'!$A$1:$E$999,2,FALSE)),0)</f>
        <v>0</v>
      </c>
      <c r="L70" s="46">
        <f>IFERROR((VLOOKUP(K68,'input from AMS loads'!$A$1:$E$999,3,FALSE)),0)</f>
        <v>0</v>
      </c>
      <c r="M70" s="47">
        <f>IFERROR((VLOOKUP(K68,'input from AMS loads'!$A$1:$E$999,4,FALSE)),0)</f>
        <v>0</v>
      </c>
      <c r="N70" s="45">
        <f>IFERROR((VLOOKUP(N68,'input from AMS loads'!$A$1:$E$999,2,FALSE)),0)</f>
        <v>0</v>
      </c>
      <c r="O70" s="46">
        <f>IFERROR((VLOOKUP(N68,'input from AMS loads'!$A$1:$E$999,3,FALSE)),0)</f>
        <v>0</v>
      </c>
      <c r="P70" s="47">
        <f>IFERROR((VLOOKUP(N68,'input from AMS loads'!$A$1:$E$999,4,FALSE)),0)</f>
        <v>0</v>
      </c>
      <c r="Q70" s="45">
        <f>IFERROR((VLOOKUP(Q68,'input from AMS loads'!$A$1:$E$999,2,FALSE)),0)</f>
        <v>0</v>
      </c>
      <c r="R70" s="46">
        <f>IFERROR((VLOOKUP(Q68,'input from AMS loads'!$A$1:$E$999,3,FALSE)),0)</f>
        <v>0</v>
      </c>
      <c r="S70" s="47">
        <f>IFERROR((VLOOKUP(Q68,'input from AMS loads'!$A$1:$E$999,4,FALSE)),0)</f>
        <v>0</v>
      </c>
      <c r="T70" s="45">
        <f>IFERROR((VLOOKUP(T68,'input from AMS loads'!$A$1:$E$999,2,FALSE)),0)</f>
        <v>0</v>
      </c>
      <c r="U70" s="46">
        <f>IFERROR((VLOOKUP(T68,'input from AMS loads'!$A$1:$E$999,3,FALSE)),0)</f>
        <v>0</v>
      </c>
      <c r="V70" s="47">
        <f>IFERROR((VLOOKUP(T68,'input from AMS loads'!$A$1:$E$999,4,FALSE)),0)</f>
        <v>0</v>
      </c>
      <c r="W70" s="48">
        <f>SUM($B$70,$E$70,$H$70,$K$70,$N$70,$Q$70,$T$70,)</f>
        <v>0</v>
      </c>
      <c r="X70" s="49">
        <f>SUM($C$70,$F$70,$I$70,$L$70,$O$70,$R$70,$U$70)</f>
        <v>0</v>
      </c>
      <c r="Y70" s="50">
        <f>SUM($D$70,$G$70,$J$70,$M$70,$P$70,$S$70,$V$70)</f>
        <v>0</v>
      </c>
      <c r="Z70" s="153"/>
      <c r="AA70" s="153"/>
      <c r="AB70" s="147"/>
      <c r="AC70" s="147"/>
      <c r="AD70" s="147"/>
      <c r="AJ70" s="122">
        <f t="shared" si="6"/>
        <v>44340</v>
      </c>
      <c r="AK70" s="115">
        <f>SUM($B$304,$E$304,$H$304,$K$304,$N$304,$Q$304,$T$304,)</f>
        <v>0</v>
      </c>
      <c r="AL70" s="143">
        <f>SUM($C$304,$F$304,$I$304,$L$304,$O$304,$R$304,$U$304)</f>
        <v>0</v>
      </c>
      <c r="AM70" s="117">
        <f>SUM($D$304,$G$304,$J$304,$M$304,$P$304,$S$304,$V$304)</f>
        <v>0</v>
      </c>
      <c r="AO70" s="122">
        <f t="shared" si="7"/>
        <v>44340</v>
      </c>
      <c r="AP70" s="115">
        <f>SUM($B$305,$E$305,$H$305,$K$305,$N$305,$Q$305,$T$305,)</f>
        <v>0</v>
      </c>
      <c r="AQ70" s="143">
        <f>SUM($C$305,$F$305,$I$305,$L$305,$O$305,$R$305,$U$305)</f>
        <v>0</v>
      </c>
      <c r="AR70" s="117">
        <f>SUM($D$305,$G$305,$J$305,$M$305,$P$305,$S$305,$V$305)</f>
        <v>0</v>
      </c>
    </row>
    <row r="71" spans="1:44" ht="15" thickBot="1" x14ac:dyDescent="0.35">
      <c r="A71" s="44" t="s">
        <v>37</v>
      </c>
      <c r="B71" s="5"/>
      <c r="C71" s="6"/>
      <c r="D71" s="7"/>
      <c r="E71" s="5"/>
      <c r="F71" s="6"/>
      <c r="G71" s="7"/>
      <c r="H71" s="5"/>
      <c r="I71" s="6"/>
      <c r="J71" s="7"/>
      <c r="K71" s="5"/>
      <c r="L71" s="6"/>
      <c r="M71" s="7"/>
      <c r="N71" s="5"/>
      <c r="O71" s="6"/>
      <c r="P71" s="7"/>
      <c r="Q71" s="5"/>
      <c r="R71" s="6"/>
      <c r="S71" s="7"/>
      <c r="T71" s="5"/>
      <c r="U71" s="6"/>
      <c r="V71" s="7"/>
      <c r="W71" s="48">
        <f>SUM($B$71,$E$71,$H$71,$K$71,$N$71,$Q$71,$T$71,)</f>
        <v>0</v>
      </c>
      <c r="X71" s="49">
        <f>SUM($C$71,$F$71,$I$71,$L$71,$O$71,$R$71,$U$71)</f>
        <v>0</v>
      </c>
      <c r="Y71" s="50">
        <f>SUM($D$71,$G$71,$J$71,$M$71,$P$71,$S$71,$V$71)</f>
        <v>0</v>
      </c>
      <c r="Z71" s="153"/>
      <c r="AA71" s="153"/>
      <c r="AB71" s="147"/>
      <c r="AC71" s="147"/>
      <c r="AD71" s="147"/>
      <c r="AJ71" s="122">
        <f t="shared" si="6"/>
        <v>44347</v>
      </c>
      <c r="AK71" s="115">
        <f>SUM($B$310,$E$310,$H$310,$K$310,$N$310,$Q$310,$T$310,)</f>
        <v>0</v>
      </c>
      <c r="AL71" s="143">
        <f>SUM($C$310,$F$310,$I$310,$L$310,$O$310,$R$310,$U$310)</f>
        <v>0</v>
      </c>
      <c r="AM71" s="117">
        <f>SUM($D$310,$G$310,$J$310,$M$310,$P$310,$S$310,$V$310)</f>
        <v>0</v>
      </c>
      <c r="AO71" s="122">
        <f t="shared" si="7"/>
        <v>44347</v>
      </c>
      <c r="AP71" s="115">
        <f>SUM($B$311,$E$311,$H$311,$K$311,$N$311,$Q$311,$T$311,)</f>
        <v>0</v>
      </c>
      <c r="AQ71" s="143">
        <f>SUM($C$311,$F$311,$I$311,$L$311,$O$311,$R$311,$U$311)</f>
        <v>0</v>
      </c>
      <c r="AR71" s="117">
        <f>SUM($D$311,$G$311,$J$311,$M$311,$P$311,$S$311,$V$311)</f>
        <v>0</v>
      </c>
    </row>
    <row r="72" spans="1:44" ht="15" thickBot="1" x14ac:dyDescent="0.35">
      <c r="A72" s="54" t="s">
        <v>38</v>
      </c>
      <c r="B72" s="55"/>
      <c r="C72" s="56">
        <f>SUM(B70:D70)</f>
        <v>0</v>
      </c>
      <c r="D72" s="57"/>
      <c r="E72" s="55"/>
      <c r="F72" s="56">
        <f>SUM(E70:G70)</f>
        <v>0</v>
      </c>
      <c r="G72" s="57"/>
      <c r="H72" s="55"/>
      <c r="I72" s="56">
        <f>SUM(H70:J70)</f>
        <v>0</v>
      </c>
      <c r="J72" s="57"/>
      <c r="K72" s="55"/>
      <c r="L72" s="56">
        <f>SUM(K70:M70)</f>
        <v>0</v>
      </c>
      <c r="M72" s="57"/>
      <c r="N72" s="55"/>
      <c r="O72" s="56">
        <f>SUM(N70:P70)</f>
        <v>0</v>
      </c>
      <c r="P72" s="57"/>
      <c r="Q72" s="55"/>
      <c r="R72" s="56">
        <f>SUM(Q70:S70)</f>
        <v>0</v>
      </c>
      <c r="S72" s="57"/>
      <c r="T72" s="55"/>
      <c r="U72" s="56">
        <f>SUM(T70:V70)</f>
        <v>0</v>
      </c>
      <c r="V72" s="57"/>
      <c r="W72" s="167" t="s">
        <v>48</v>
      </c>
      <c r="X72" s="168"/>
      <c r="Y72" s="169"/>
      <c r="Z72" s="153"/>
      <c r="AA72" s="153"/>
      <c r="AB72" s="147"/>
      <c r="AC72" s="147"/>
      <c r="AD72" s="147"/>
      <c r="AJ72" s="122">
        <f t="shared" si="6"/>
        <v>44354</v>
      </c>
      <c r="AK72" s="115">
        <f>SUM($B$316,$E$316,$H$316,$K$316,$N$316,$Q$316,$T$316,)</f>
        <v>0</v>
      </c>
      <c r="AL72" s="143">
        <f>SUM($C$316,$F$316,$I$316,$L$316,$O$316,$R$316,$U$316)</f>
        <v>0</v>
      </c>
      <c r="AM72" s="117">
        <f>SUM($D$316,$G$316,$J$316,$M$316,$P$316,$S$316,$V$316)</f>
        <v>0</v>
      </c>
      <c r="AO72" s="122">
        <f t="shared" si="7"/>
        <v>44354</v>
      </c>
      <c r="AP72" s="115">
        <f>SUM($B$317,$E$317,$H$317,$K$317,$N$317,$Q$317,$T$317,)</f>
        <v>0</v>
      </c>
      <c r="AQ72" s="143">
        <f>SUM($C$317,$F$317,$I$317,$L$317,$O$317,$R$317,$U$317)</f>
        <v>0</v>
      </c>
      <c r="AR72" s="117">
        <f>SUM($D$317,$G$317,$J$317,$M$317,$P$317,$S$317,$V$317)</f>
        <v>0</v>
      </c>
    </row>
    <row r="73" spans="1:44" ht="15" thickBot="1" x14ac:dyDescent="0.35">
      <c r="A73" s="54" t="s">
        <v>40</v>
      </c>
      <c r="B73" s="58"/>
      <c r="C73" s="56">
        <f>SUM(B71:D71)</f>
        <v>0</v>
      </c>
      <c r="D73" s="59"/>
      <c r="E73" s="58"/>
      <c r="F73" s="56">
        <f>SUM(E71:G71)</f>
        <v>0</v>
      </c>
      <c r="G73" s="59"/>
      <c r="H73" s="58"/>
      <c r="I73" s="56">
        <f>SUM(H71:J71)</f>
        <v>0</v>
      </c>
      <c r="J73" s="59"/>
      <c r="K73" s="58"/>
      <c r="L73" s="56">
        <f>SUM(K71:M71)</f>
        <v>0</v>
      </c>
      <c r="M73" s="59"/>
      <c r="N73" s="58"/>
      <c r="O73" s="56">
        <f>SUM(N71:P71)</f>
        <v>0</v>
      </c>
      <c r="P73" s="59"/>
      <c r="Q73" s="58"/>
      <c r="R73" s="56">
        <f>SUM(Q71:S71)</f>
        <v>0</v>
      </c>
      <c r="S73" s="59"/>
      <c r="T73" s="58"/>
      <c r="U73" s="56">
        <f>SUM(T71:V71)</f>
        <v>0</v>
      </c>
      <c r="V73" s="59"/>
      <c r="W73" s="170"/>
      <c r="X73" s="171"/>
      <c r="Y73" s="172"/>
      <c r="Z73" s="154"/>
      <c r="AA73" s="154"/>
      <c r="AB73" s="148"/>
      <c r="AC73" s="148"/>
      <c r="AD73" s="148"/>
      <c r="AJ73" s="122">
        <f t="shared" si="6"/>
        <v>44361</v>
      </c>
      <c r="AK73" s="115">
        <f>SUM($B$322,$E$322,$H$322,$K$322,$N$322,$Q$322,$T$322,)</f>
        <v>0</v>
      </c>
      <c r="AL73" s="143">
        <f>SUM($C$322,$F$322,$I$322,$L$322,$O$322,$R$322,$U$322)</f>
        <v>0</v>
      </c>
      <c r="AM73" s="117">
        <f>SUM($D$322,$G$322,$J$322,$M$322,$P$322,$S$322,$V$322)</f>
        <v>0</v>
      </c>
      <c r="AO73" s="122">
        <f t="shared" si="7"/>
        <v>44361</v>
      </c>
      <c r="AP73" s="115">
        <f>SUM($B$323,$E$323,$H$323,$K$323,$N$323,$Q$323,$T$323,)</f>
        <v>0</v>
      </c>
      <c r="AQ73" s="143">
        <f>SUM($C$323,$F$323,$I$323,$L$323,$O$323,$R$323,$U$323)</f>
        <v>0</v>
      </c>
      <c r="AR73" s="117">
        <f>SUM($D$323,$G$323,$J$323,$M$323,$P$323,$S$323,$V$323)</f>
        <v>0</v>
      </c>
    </row>
    <row r="74" spans="1:44" ht="21" thickBot="1" x14ac:dyDescent="0.35">
      <c r="A74" s="33" t="s">
        <v>23</v>
      </c>
      <c r="B74" s="157">
        <f>B68+7</f>
        <v>44074</v>
      </c>
      <c r="C74" s="158"/>
      <c r="D74" s="159"/>
      <c r="E74" s="157">
        <f>B74+1</f>
        <v>44075</v>
      </c>
      <c r="F74" s="158"/>
      <c r="G74" s="159"/>
      <c r="H74" s="157">
        <f t="shared" ref="H74" si="48">E74+1</f>
        <v>44076</v>
      </c>
      <c r="I74" s="158"/>
      <c r="J74" s="159"/>
      <c r="K74" s="157">
        <f t="shared" ref="K74" si="49">H74+1</f>
        <v>44077</v>
      </c>
      <c r="L74" s="158"/>
      <c r="M74" s="159"/>
      <c r="N74" s="157">
        <f t="shared" ref="N74" si="50">K74+1</f>
        <v>44078</v>
      </c>
      <c r="O74" s="158"/>
      <c r="P74" s="159"/>
      <c r="Q74" s="157">
        <f t="shared" ref="Q74" si="51">N74+1</f>
        <v>44079</v>
      </c>
      <c r="R74" s="158"/>
      <c r="S74" s="159"/>
      <c r="T74" s="157">
        <f t="shared" ref="T74" si="52">Q74+1</f>
        <v>44080</v>
      </c>
      <c r="U74" s="158"/>
      <c r="V74" s="159"/>
      <c r="W74" s="149" t="s">
        <v>24</v>
      </c>
      <c r="X74" s="150"/>
      <c r="Y74" s="151"/>
      <c r="Z74" s="34" t="s">
        <v>25</v>
      </c>
      <c r="AA74" s="34" t="s">
        <v>26</v>
      </c>
      <c r="AB74" s="34" t="s">
        <v>27</v>
      </c>
      <c r="AC74" s="34" t="s">
        <v>28</v>
      </c>
      <c r="AD74" s="34" t="s">
        <v>27</v>
      </c>
      <c r="AJ74" s="122">
        <f>AJ73+7</f>
        <v>44368</v>
      </c>
      <c r="AK74" s="115">
        <f>SUM($B$328,$E$328,$H$328,$K$328,$N$328,$Q$328,$T$328,)</f>
        <v>0</v>
      </c>
      <c r="AL74" s="143">
        <f>SUM($C$328,$F$328,$I$328,$L$328,$O$328,$R$328,$U$328)</f>
        <v>0</v>
      </c>
      <c r="AM74" s="117">
        <f>SUM($D$328,$G$328,$J$328,$M$328,$P$328,$S$328,$V$328)</f>
        <v>0</v>
      </c>
      <c r="AO74" s="122">
        <f t="shared" si="7"/>
        <v>44368</v>
      </c>
      <c r="AP74" s="115">
        <f>SUM($B$329,$E$329,$H$329,$K$329,$N$329,$Q$329,$T$329,)</f>
        <v>0</v>
      </c>
      <c r="AQ74" s="143">
        <f>SUM($C$329,$F$329,$I$329,$L$329,$O$329,$R$329,$U$329)</f>
        <v>0</v>
      </c>
      <c r="AR74" s="117">
        <f>SUM($D$329,$G$329,$J$329,$M$329,$P$329,$S$329,$V$329)</f>
        <v>0</v>
      </c>
    </row>
    <row r="75" spans="1:44" ht="15" thickBot="1" x14ac:dyDescent="0.35">
      <c r="A75" s="36" t="s">
        <v>29</v>
      </c>
      <c r="B75" s="37" t="s">
        <v>30</v>
      </c>
      <c r="C75" s="38" t="s">
        <v>31</v>
      </c>
      <c r="D75" s="39" t="s">
        <v>32</v>
      </c>
      <c r="E75" s="37" t="s">
        <v>30</v>
      </c>
      <c r="F75" s="38" t="s">
        <v>31</v>
      </c>
      <c r="G75" s="39" t="s">
        <v>32</v>
      </c>
      <c r="H75" s="37" t="s">
        <v>30</v>
      </c>
      <c r="I75" s="38" t="s">
        <v>31</v>
      </c>
      <c r="J75" s="39" t="s">
        <v>32</v>
      </c>
      <c r="K75" s="37" t="s">
        <v>30</v>
      </c>
      <c r="L75" s="38" t="s">
        <v>31</v>
      </c>
      <c r="M75" s="39" t="s">
        <v>32</v>
      </c>
      <c r="N75" s="37" t="s">
        <v>30</v>
      </c>
      <c r="O75" s="38" t="s">
        <v>31</v>
      </c>
      <c r="P75" s="39" t="s">
        <v>32</v>
      </c>
      <c r="Q75" s="37" t="s">
        <v>30</v>
      </c>
      <c r="R75" s="38" t="s">
        <v>31</v>
      </c>
      <c r="S75" s="39" t="s">
        <v>32</v>
      </c>
      <c r="T75" s="37" t="s">
        <v>30</v>
      </c>
      <c r="U75" s="38" t="s">
        <v>31</v>
      </c>
      <c r="V75" s="39" t="s">
        <v>32</v>
      </c>
      <c r="W75" s="40" t="s">
        <v>33</v>
      </c>
      <c r="X75" s="41" t="s">
        <v>34</v>
      </c>
      <c r="Y75" s="42" t="s">
        <v>35</v>
      </c>
      <c r="Z75" s="152">
        <f>SUM(C78:V78)</f>
        <v>0</v>
      </c>
      <c r="AA75" s="152">
        <f>SUM(C79:V79)</f>
        <v>0</v>
      </c>
      <c r="AB75" s="146" t="str">
        <f>IF(ISERROR((Z75/Z69)-1),"",(Z75/Z69)-1)</f>
        <v/>
      </c>
      <c r="AC75" s="146" t="str">
        <f>IF(ISERROR((AA75/AA69)-1),"",(AA75/AA69)-1)</f>
        <v/>
      </c>
      <c r="AD75" s="146" t="str">
        <f>IF(ISERROR((Z75/Z63)-1),"",(Z75/Z63)-1)</f>
        <v/>
      </c>
      <c r="AJ75" s="122">
        <f t="shared" ref="AJ75:AJ78" si="53">AJ74+7</f>
        <v>44375</v>
      </c>
      <c r="AK75" s="115">
        <f>SUM($B$334,$E$334,$H$334,$K$334,$N$334,$Q$334,$T$334,)</f>
        <v>0</v>
      </c>
      <c r="AL75" s="143">
        <f>SUM($C$334,$F$334,$I$334,$L$334,$O$334,$R$334,$U$334)</f>
        <v>0</v>
      </c>
      <c r="AM75" s="117">
        <f>SUM($D$334,$G$334,$J$334,$M$334,$P$334,$S$334,$V$334)</f>
        <v>0</v>
      </c>
      <c r="AO75" s="122">
        <f t="shared" si="7"/>
        <v>44375</v>
      </c>
      <c r="AP75" s="115">
        <f>SUM($B$335,$E$335,$H$335,$K$335,$N$335,$Q$335,$T$335,)</f>
        <v>0</v>
      </c>
      <c r="AQ75" s="143">
        <f>SUM($C$335,$F$335,$I$335,$L$335,$O$335,$R$335,$U$335)</f>
        <v>0</v>
      </c>
      <c r="AR75" s="117">
        <f>SUM($D$334,$G$334,$J$334,$M$334,$P$334,$S$334,$V$334)</f>
        <v>0</v>
      </c>
    </row>
    <row r="76" spans="1:44" x14ac:dyDescent="0.3">
      <c r="A76" s="44" t="s">
        <v>36</v>
      </c>
      <c r="B76" s="45">
        <f>IFERROR((VLOOKUP(B74,'input from AMS loads'!$A$1:$E$999,2,FALSE)),0)</f>
        <v>0</v>
      </c>
      <c r="C76" s="46">
        <f>IFERROR((VLOOKUP(B74,'input from AMS loads'!$A$1:$E$999,3,FALSE)),0)</f>
        <v>0</v>
      </c>
      <c r="D76" s="47">
        <f>IFERROR((VLOOKUP(B74,'input from AMS loads'!$A$1:$E$999,4,FALSE)),0)</f>
        <v>0</v>
      </c>
      <c r="E76" s="45">
        <f>IFERROR((VLOOKUP(E74,'input from AMS loads'!$A$1:$E$999,2,FALSE)),0)</f>
        <v>0</v>
      </c>
      <c r="F76" s="46">
        <f>IFERROR((VLOOKUP(E74,'input from AMS loads'!$A$1:$E$999,3,FALSE)),0)</f>
        <v>0</v>
      </c>
      <c r="G76" s="47">
        <f>IFERROR((VLOOKUP(E74,'input from AMS loads'!$A$1:$E$999,4,FALSE)),0)</f>
        <v>0</v>
      </c>
      <c r="H76" s="45">
        <f>IFERROR((VLOOKUP(H74,'input from AMS loads'!$A$1:$E$999,2,FALSE)),0)</f>
        <v>0</v>
      </c>
      <c r="I76" s="46">
        <f>IFERROR((VLOOKUP(H74,'input from AMS loads'!$A$1:$E$999,3,FALSE)),0)</f>
        <v>0</v>
      </c>
      <c r="J76" s="47">
        <f>IFERROR((VLOOKUP(H74,'input from AMS loads'!$A$1:$E$999,4,FALSE)),0)</f>
        <v>0</v>
      </c>
      <c r="K76" s="45">
        <f>IFERROR((VLOOKUP(K74,'input from AMS loads'!$A$1:$E$999,2,FALSE)),0)</f>
        <v>0</v>
      </c>
      <c r="L76" s="46">
        <f>IFERROR((VLOOKUP(K74,'input from AMS loads'!$A$1:$E$999,3,FALSE)),0)</f>
        <v>0</v>
      </c>
      <c r="M76" s="47">
        <f>IFERROR((VLOOKUP(K74,'input from AMS loads'!$A$1:$E$999,4,FALSE)),0)</f>
        <v>0</v>
      </c>
      <c r="N76" s="45">
        <f>IFERROR((VLOOKUP(N74,'input from AMS loads'!$A$1:$E$999,2,FALSE)),0)</f>
        <v>0</v>
      </c>
      <c r="O76" s="46">
        <f>IFERROR((VLOOKUP(N74,'input from AMS loads'!$A$1:$E$999,3,FALSE)),0)</f>
        <v>0</v>
      </c>
      <c r="P76" s="47">
        <f>IFERROR((VLOOKUP(N74,'input from AMS loads'!$A$1:$E$999,4,FALSE)),0)</f>
        <v>0</v>
      </c>
      <c r="Q76" s="45">
        <f>IFERROR((VLOOKUP(Q74,'input from AMS loads'!$A$1:$E$999,2,FALSE)),0)</f>
        <v>0</v>
      </c>
      <c r="R76" s="46">
        <f>IFERROR((VLOOKUP(Q74,'input from AMS loads'!$A$1:$E$999,3,FALSE)),0)</f>
        <v>0</v>
      </c>
      <c r="S76" s="47">
        <f>IFERROR((VLOOKUP(Q74,'input from AMS loads'!$A$1:$E$999,4,FALSE)),0)</f>
        <v>0</v>
      </c>
      <c r="T76" s="45">
        <f>IFERROR((VLOOKUP(T74,'input from AMS loads'!$A$1:$E$999,2,FALSE)),0)</f>
        <v>0</v>
      </c>
      <c r="U76" s="46">
        <f>IFERROR((VLOOKUP(T74,'input from AMS loads'!$A$1:$E$999,3,FALSE)),0)</f>
        <v>0</v>
      </c>
      <c r="V76" s="47">
        <f>IFERROR((VLOOKUP(T74,'input from AMS loads'!$A$1:$E$999,4,FALSE)),0)</f>
        <v>0</v>
      </c>
      <c r="W76" s="48">
        <f>SUM($B$76,$E$76,$H$76,$K$76,$N$76,$Q$76,$T$76,)</f>
        <v>0</v>
      </c>
      <c r="X76" s="49">
        <f>SUM($C$76,$F$76,$I$76,$L$76,$O$76,$R$76,$U$76)</f>
        <v>0</v>
      </c>
      <c r="Y76" s="50">
        <f>SUM($D$76,$G$76,$J$76,$M$76,$P$76,$S$76,$V$76)</f>
        <v>0</v>
      </c>
      <c r="Z76" s="153"/>
      <c r="AA76" s="153"/>
      <c r="AB76" s="147"/>
      <c r="AC76" s="147"/>
      <c r="AD76" s="147"/>
      <c r="AJ76" s="122">
        <f t="shared" si="53"/>
        <v>44382</v>
      </c>
      <c r="AK76" s="115">
        <f>SUM($B$340,$E$340,$H$340,$K$340,$N$340,$Q$340,$T$340,)</f>
        <v>0</v>
      </c>
      <c r="AL76" s="143">
        <f>SUM($C$340,$F$340,$I$340,$L$340,$O$340,$R$340,$U$340)</f>
        <v>0</v>
      </c>
      <c r="AM76" s="117">
        <f>SUM($D$340,$G$340,$J$340,$M$340,$P$340,$S$340,$V$340)</f>
        <v>0</v>
      </c>
      <c r="AO76" s="122">
        <f t="shared" si="7"/>
        <v>44382</v>
      </c>
      <c r="AP76" s="115">
        <f>SUM($B$341,$E$341,$H$341,$K$341,$N$341,$Q$341,$T$341,)</f>
        <v>0</v>
      </c>
      <c r="AQ76" s="143">
        <f>SUM($C$341,$F$341,$I$341,$L$341,$O$341,$R$341,$U$341)</f>
        <v>0</v>
      </c>
      <c r="AR76" s="117">
        <f>SUM($D$341,$G$341,$J$341,$M$341,$P$341,$S$341,$V$341)</f>
        <v>0</v>
      </c>
    </row>
    <row r="77" spans="1:44" ht="15" thickBot="1" x14ac:dyDescent="0.35">
      <c r="A77" s="44" t="s">
        <v>37</v>
      </c>
      <c r="B77" s="5"/>
      <c r="C77" s="6"/>
      <c r="D77" s="7"/>
      <c r="E77" s="5"/>
      <c r="F77" s="6"/>
      <c r="G77" s="7"/>
      <c r="H77" s="5"/>
      <c r="I77" s="6"/>
      <c r="J77" s="7"/>
      <c r="K77" s="5"/>
      <c r="L77" s="6"/>
      <c r="M77" s="7"/>
      <c r="N77" s="5"/>
      <c r="O77" s="6"/>
      <c r="P77" s="7"/>
      <c r="Q77" s="5"/>
      <c r="R77" s="6"/>
      <c r="S77" s="7"/>
      <c r="T77" s="5"/>
      <c r="U77" s="6"/>
      <c r="V77" s="7"/>
      <c r="W77" s="48">
        <f>SUM($B$77,$E$77,$H$77,$K$77,$N$77,$Q$77,$T$77,)</f>
        <v>0</v>
      </c>
      <c r="X77" s="49">
        <f>SUM($C$77,$F$77,$I$77,$L$77,$O$77,$R$77,$U$77)</f>
        <v>0</v>
      </c>
      <c r="Y77" s="50">
        <f>SUM($D$77,$G$77,$J$77,$M$77,$P$77,$S$77,$V$77)</f>
        <v>0</v>
      </c>
      <c r="Z77" s="153"/>
      <c r="AA77" s="153"/>
      <c r="AB77" s="147"/>
      <c r="AC77" s="147"/>
      <c r="AD77" s="147"/>
      <c r="AJ77" s="122">
        <f t="shared" si="53"/>
        <v>44389</v>
      </c>
      <c r="AK77" s="115">
        <f>SUM($B$346,$E$346,$H$346,$K$346,$N$346,$Q$346,$T$346,)</f>
        <v>0</v>
      </c>
      <c r="AL77" s="143">
        <f>SUM($C$346,$F$346,$I$346,$L$346,$O$346,$R$346,$U$346)</f>
        <v>0</v>
      </c>
      <c r="AM77" s="117">
        <f>SUM($D$346,$G$346,$J$346,$M$346,$P$346,$S$346,$V$346)</f>
        <v>0</v>
      </c>
      <c r="AO77" s="122">
        <f t="shared" si="7"/>
        <v>44389</v>
      </c>
      <c r="AP77" s="115">
        <f>SUM($B$347,$E$347,$H$347,$K$347,$N$347,$Q$347,$T$347,)</f>
        <v>0</v>
      </c>
      <c r="AQ77" s="143">
        <f>SUM($C$347,$F$347,$I$347,$L$347,$O$347,$R$347,$U$347)</f>
        <v>0</v>
      </c>
      <c r="AR77" s="117">
        <f>SUM($D$347,$G$347,$J$347,$M$347,$P$347,$S$347,$V$347)</f>
        <v>0</v>
      </c>
    </row>
    <row r="78" spans="1:44" ht="15" thickBot="1" x14ac:dyDescent="0.35">
      <c r="A78" s="54" t="s">
        <v>38</v>
      </c>
      <c r="B78" s="55"/>
      <c r="C78" s="56">
        <f>SUM(B76:D76)</f>
        <v>0</v>
      </c>
      <c r="D78" s="57"/>
      <c r="E78" s="55"/>
      <c r="F78" s="56">
        <f>SUM(E76:G76)</f>
        <v>0</v>
      </c>
      <c r="G78" s="57"/>
      <c r="H78" s="55"/>
      <c r="I78" s="56">
        <f>SUM(H76:J76)</f>
        <v>0</v>
      </c>
      <c r="J78" s="57"/>
      <c r="K78" s="55"/>
      <c r="L78" s="56">
        <f>SUM(K76:M76)</f>
        <v>0</v>
      </c>
      <c r="M78" s="57"/>
      <c r="N78" s="55"/>
      <c r="O78" s="56">
        <f>SUM(N76:P76)</f>
        <v>0</v>
      </c>
      <c r="P78" s="57"/>
      <c r="Q78" s="55"/>
      <c r="R78" s="56">
        <f>SUM(Q76:S76)</f>
        <v>0</v>
      </c>
      <c r="S78" s="57"/>
      <c r="T78" s="55"/>
      <c r="U78" s="56">
        <f>SUM(T76:V76)</f>
        <v>0</v>
      </c>
      <c r="V78" s="57"/>
      <c r="W78" s="167" t="s">
        <v>49</v>
      </c>
      <c r="X78" s="168"/>
      <c r="Y78" s="169"/>
      <c r="Z78" s="153"/>
      <c r="AA78" s="153"/>
      <c r="AB78" s="147"/>
      <c r="AC78" s="147"/>
      <c r="AD78" s="147"/>
      <c r="AJ78" s="122">
        <f t="shared" si="53"/>
        <v>44396</v>
      </c>
      <c r="AK78" s="116">
        <f>SUM($B$352,$E$352,$H$352,$K$352,$N$352,$Q$352,$T$352,)</f>
        <v>0</v>
      </c>
      <c r="AL78" s="145">
        <f>SUM($C$352,$F$352,$I$352,$L$352,$O$352,$R$352,$U$352)</f>
        <v>0</v>
      </c>
      <c r="AM78" s="118">
        <f t="shared" ref="AM78" si="54">SUM($D$328,$G$328,$J$328,$M$328,$P$328,$S$328,$V$328)</f>
        <v>0</v>
      </c>
      <c r="AO78" s="122">
        <f t="shared" si="7"/>
        <v>44396</v>
      </c>
      <c r="AP78" s="116">
        <f>SUM($B$353,$E$353,$H$353,$K$353,$N$353,$Q$353,$T$353,)</f>
        <v>0</v>
      </c>
      <c r="AQ78" s="145">
        <f>SUM($C$353,$F$353,$I$353,$L$353,$O$353,$R$353,$U$353)</f>
        <v>0</v>
      </c>
      <c r="AR78" s="118">
        <f t="shared" ref="AR78" si="55">SUM($D$328,$G$328,$J$328,$M$328,$P$328,$S$328,$V$328)</f>
        <v>0</v>
      </c>
    </row>
    <row r="79" spans="1:44" ht="15" thickBot="1" x14ac:dyDescent="0.35">
      <c r="A79" s="54" t="s">
        <v>40</v>
      </c>
      <c r="B79" s="58"/>
      <c r="C79" s="56">
        <f>SUM(B77:D77)</f>
        <v>0</v>
      </c>
      <c r="D79" s="59"/>
      <c r="E79" s="58"/>
      <c r="F79" s="56">
        <f>SUM(E77:G77)</f>
        <v>0</v>
      </c>
      <c r="G79" s="59"/>
      <c r="H79" s="58"/>
      <c r="I79" s="56">
        <f>SUM(H77:J77)</f>
        <v>0</v>
      </c>
      <c r="J79" s="59"/>
      <c r="K79" s="58"/>
      <c r="L79" s="56">
        <f>SUM(K77:M77)</f>
        <v>0</v>
      </c>
      <c r="M79" s="59"/>
      <c r="N79" s="58"/>
      <c r="O79" s="56">
        <f>SUM(N77:P77)</f>
        <v>0</v>
      </c>
      <c r="P79" s="59"/>
      <c r="Q79" s="58"/>
      <c r="R79" s="56">
        <f>SUM(Q77:S77)</f>
        <v>0</v>
      </c>
      <c r="S79" s="59"/>
      <c r="T79" s="58"/>
      <c r="U79" s="56">
        <f>SUM(T77:V77)</f>
        <v>0</v>
      </c>
      <c r="V79" s="59"/>
      <c r="W79" s="170"/>
      <c r="X79" s="171"/>
      <c r="Y79" s="172"/>
      <c r="Z79" s="154"/>
      <c r="AA79" s="154"/>
      <c r="AB79" s="148"/>
      <c r="AC79" s="148"/>
      <c r="AD79" s="148"/>
      <c r="AJ79" s="122"/>
      <c r="AK79" s="43"/>
      <c r="AL79" s="43"/>
    </row>
    <row r="80" spans="1:44" ht="21" thickBot="1" x14ac:dyDescent="0.35">
      <c r="A80" s="33" t="s">
        <v>23</v>
      </c>
      <c r="B80" s="157">
        <f>B74+7</f>
        <v>44081</v>
      </c>
      <c r="C80" s="158"/>
      <c r="D80" s="159"/>
      <c r="E80" s="157">
        <f>B80+1</f>
        <v>44082</v>
      </c>
      <c r="F80" s="158"/>
      <c r="G80" s="159"/>
      <c r="H80" s="157">
        <f t="shared" ref="H80" si="56">E80+1</f>
        <v>44083</v>
      </c>
      <c r="I80" s="158"/>
      <c r="J80" s="159"/>
      <c r="K80" s="157">
        <f t="shared" ref="K80" si="57">H80+1</f>
        <v>44084</v>
      </c>
      <c r="L80" s="158"/>
      <c r="M80" s="159"/>
      <c r="N80" s="157">
        <f t="shared" ref="N80" si="58">K80+1</f>
        <v>44085</v>
      </c>
      <c r="O80" s="158"/>
      <c r="P80" s="159"/>
      <c r="Q80" s="157">
        <f t="shared" ref="Q80" si="59">N80+1</f>
        <v>44086</v>
      </c>
      <c r="R80" s="158"/>
      <c r="S80" s="159"/>
      <c r="T80" s="157">
        <f t="shared" ref="T80" si="60">Q80+1</f>
        <v>44087</v>
      </c>
      <c r="U80" s="158"/>
      <c r="V80" s="159"/>
      <c r="W80" s="149" t="s">
        <v>24</v>
      </c>
      <c r="X80" s="150"/>
      <c r="Y80" s="151"/>
      <c r="Z80" s="34" t="s">
        <v>25</v>
      </c>
      <c r="AA80" s="34" t="s">
        <v>26</v>
      </c>
      <c r="AB80" s="34" t="s">
        <v>27</v>
      </c>
      <c r="AC80" s="34" t="s">
        <v>28</v>
      </c>
      <c r="AD80" s="34" t="s">
        <v>27</v>
      </c>
      <c r="AJ80" s="122"/>
      <c r="AK80" s="35"/>
      <c r="AL80" s="35"/>
    </row>
    <row r="81" spans="1:38" ht="15" thickBot="1" x14ac:dyDescent="0.35">
      <c r="A81" s="36" t="s">
        <v>29</v>
      </c>
      <c r="B81" s="37" t="s">
        <v>30</v>
      </c>
      <c r="C81" s="38" t="s">
        <v>31</v>
      </c>
      <c r="D81" s="39" t="s">
        <v>32</v>
      </c>
      <c r="E81" s="37" t="s">
        <v>30</v>
      </c>
      <c r="F81" s="38" t="s">
        <v>31</v>
      </c>
      <c r="G81" s="39" t="s">
        <v>32</v>
      </c>
      <c r="H81" s="37" t="s">
        <v>30</v>
      </c>
      <c r="I81" s="38" t="s">
        <v>31</v>
      </c>
      <c r="J81" s="39" t="s">
        <v>32</v>
      </c>
      <c r="K81" s="37" t="s">
        <v>30</v>
      </c>
      <c r="L81" s="38" t="s">
        <v>31</v>
      </c>
      <c r="M81" s="39" t="s">
        <v>32</v>
      </c>
      <c r="N81" s="37" t="s">
        <v>30</v>
      </c>
      <c r="O81" s="38" t="s">
        <v>31</v>
      </c>
      <c r="P81" s="39" t="s">
        <v>32</v>
      </c>
      <c r="Q81" s="37" t="s">
        <v>30</v>
      </c>
      <c r="R81" s="38" t="s">
        <v>31</v>
      </c>
      <c r="S81" s="39" t="s">
        <v>32</v>
      </c>
      <c r="T81" s="37" t="s">
        <v>30</v>
      </c>
      <c r="U81" s="38" t="s">
        <v>31</v>
      </c>
      <c r="V81" s="39" t="s">
        <v>32</v>
      </c>
      <c r="W81" s="40" t="s">
        <v>33</v>
      </c>
      <c r="X81" s="41" t="s">
        <v>34</v>
      </c>
      <c r="Y81" s="42" t="s">
        <v>35</v>
      </c>
      <c r="Z81" s="152">
        <f>SUM(C84:V84)</f>
        <v>0</v>
      </c>
      <c r="AA81" s="152">
        <f>SUM(C85:V85)</f>
        <v>0</v>
      </c>
      <c r="AB81" s="146" t="str">
        <f>IF(ISERROR((Z81/Z75)-1),"",(Z81/Z75)-1)</f>
        <v/>
      </c>
      <c r="AC81" s="146" t="str">
        <f>IF(ISERROR((AA81/AA75)-1),"",(AA81/AA75)-1)</f>
        <v/>
      </c>
      <c r="AD81" s="146" t="str">
        <f>IF(ISERROR((Z81/Z69)-1),"",(Z81/Z69)-1)</f>
        <v/>
      </c>
      <c r="AK81" s="43"/>
      <c r="AL81" s="43"/>
    </row>
    <row r="82" spans="1:38" x14ac:dyDescent="0.3">
      <c r="A82" s="44" t="s">
        <v>36</v>
      </c>
      <c r="B82" s="45">
        <f>IFERROR((VLOOKUP(B80,'input from AMS loads'!$A$1:$E$999,2,FALSE)),0)</f>
        <v>0</v>
      </c>
      <c r="C82" s="46">
        <f>IFERROR((VLOOKUP(B80,'input from AMS loads'!$A$1:$E$999,3,FALSE)),0)</f>
        <v>0</v>
      </c>
      <c r="D82" s="47">
        <f>IFERROR((VLOOKUP(B80,'input from AMS loads'!$A$1:$E$999,4,FALSE)),0)</f>
        <v>0</v>
      </c>
      <c r="E82" s="45">
        <f>IFERROR((VLOOKUP(E80,'input from AMS loads'!$A$1:$E$999,2,FALSE)),0)</f>
        <v>0</v>
      </c>
      <c r="F82" s="46">
        <f>IFERROR((VLOOKUP(E80,'input from AMS loads'!$A$1:$E$999,3,FALSE)),0)</f>
        <v>0</v>
      </c>
      <c r="G82" s="47">
        <f>IFERROR((VLOOKUP(E80,'input from AMS loads'!$A$1:$E$999,4,FALSE)),0)</f>
        <v>0</v>
      </c>
      <c r="H82" s="45">
        <f>IFERROR((VLOOKUP(H80,'input from AMS loads'!$A$1:$E$999,2,FALSE)),0)</f>
        <v>0</v>
      </c>
      <c r="I82" s="46">
        <f>IFERROR((VLOOKUP(H80,'input from AMS loads'!$A$1:$E$999,3,FALSE)),0)</f>
        <v>0</v>
      </c>
      <c r="J82" s="47">
        <f>IFERROR((VLOOKUP(H80,'input from AMS loads'!$A$1:$E$999,4,FALSE)),0)</f>
        <v>0</v>
      </c>
      <c r="K82" s="45">
        <f>IFERROR((VLOOKUP(K80,'input from AMS loads'!$A$1:$E$999,2,FALSE)),0)</f>
        <v>0</v>
      </c>
      <c r="L82" s="46">
        <f>IFERROR((VLOOKUP(K80,'input from AMS loads'!$A$1:$E$999,3,FALSE)),0)</f>
        <v>0</v>
      </c>
      <c r="M82" s="47">
        <f>IFERROR((VLOOKUP(K80,'input from AMS loads'!$A$1:$E$999,4,FALSE)),0)</f>
        <v>0</v>
      </c>
      <c r="N82" s="45">
        <f>IFERROR((VLOOKUP(N80,'input from AMS loads'!$A$1:$E$999,2,FALSE)),0)</f>
        <v>0</v>
      </c>
      <c r="O82" s="46">
        <f>IFERROR((VLOOKUP(N80,'input from AMS loads'!$A$1:$E$999,3,FALSE)),0)</f>
        <v>0</v>
      </c>
      <c r="P82" s="47">
        <f>IFERROR((VLOOKUP(N80,'input from AMS loads'!$A$1:$E$999,4,FALSE)),0)</f>
        <v>0</v>
      </c>
      <c r="Q82" s="45">
        <f>IFERROR((VLOOKUP(Q80,'input from AMS loads'!$A$1:$E$999,2,FALSE)),0)</f>
        <v>0</v>
      </c>
      <c r="R82" s="46">
        <f>IFERROR((VLOOKUP(Q80,'input from AMS loads'!$A$1:$E$999,3,FALSE)),0)</f>
        <v>0</v>
      </c>
      <c r="S82" s="47">
        <f>IFERROR((VLOOKUP(Q80,'input from AMS loads'!$A$1:$E$999,4,FALSE)),0)</f>
        <v>0</v>
      </c>
      <c r="T82" s="45">
        <f>IFERROR((VLOOKUP(T80,'input from AMS loads'!$A$1:$E$999,2,FALSE)),0)</f>
        <v>0</v>
      </c>
      <c r="U82" s="46">
        <f>IFERROR((VLOOKUP(T80,'input from AMS loads'!$A$1:$E$999,3,FALSE)),0)</f>
        <v>0</v>
      </c>
      <c r="V82" s="47">
        <f>IFERROR((VLOOKUP(T80,'input from AMS loads'!$A$1:$E$999,4,FALSE)),0)</f>
        <v>0</v>
      </c>
      <c r="W82" s="48">
        <f>SUM($B$82,$E$82,$H$82,$K$82,$N$82,$Q$82,$T$82,)</f>
        <v>0</v>
      </c>
      <c r="X82" s="49">
        <f>SUM($C$82,$F$82,$I$82,$L$82,$O$82,$R$82,$U$82)</f>
        <v>0</v>
      </c>
      <c r="Y82" s="50">
        <f>SUM($D$82,$G$82,$J$82,$M$82,$P$82,$S$82,$V$82)</f>
        <v>0</v>
      </c>
      <c r="Z82" s="153"/>
      <c r="AA82" s="153"/>
      <c r="AB82" s="147"/>
      <c r="AC82" s="147"/>
      <c r="AD82" s="147"/>
      <c r="AK82" s="43"/>
      <c r="AL82" s="43"/>
    </row>
    <row r="83" spans="1:38" ht="15" thickBot="1" x14ac:dyDescent="0.35">
      <c r="A83" s="44" t="s">
        <v>37</v>
      </c>
      <c r="B83" s="5"/>
      <c r="C83" s="6"/>
      <c r="D83" s="7"/>
      <c r="E83" s="5"/>
      <c r="F83" s="6"/>
      <c r="G83" s="7"/>
      <c r="H83" s="5"/>
      <c r="I83" s="6"/>
      <c r="J83" s="7"/>
      <c r="K83" s="5"/>
      <c r="L83" s="6"/>
      <c r="M83" s="7"/>
      <c r="N83" s="5"/>
      <c r="O83" s="6"/>
      <c r="P83" s="7"/>
      <c r="Q83" s="5"/>
      <c r="R83" s="6"/>
      <c r="S83" s="7"/>
      <c r="T83" s="5"/>
      <c r="U83" s="6"/>
      <c r="V83" s="7"/>
      <c r="W83" s="48">
        <f>SUM($B$83,$E$83,$H$83,$K$83,$N$83,$Q$83,$T$83,)</f>
        <v>0</v>
      </c>
      <c r="X83" s="49">
        <f>SUM($C$83,$F$83,$I$83,$L$83,$O$83,$R$83,$U$83)</f>
        <v>0</v>
      </c>
      <c r="Y83" s="50">
        <f>SUM($D$83,$G$83,$J$83,$M$83,$P$83,$S$83,$V$83)</f>
        <v>0</v>
      </c>
      <c r="Z83" s="153"/>
      <c r="AA83" s="153"/>
      <c r="AB83" s="147"/>
      <c r="AC83" s="147"/>
      <c r="AD83" s="147"/>
      <c r="AK83" s="43"/>
      <c r="AL83" s="43"/>
    </row>
    <row r="84" spans="1:38" ht="15" thickBot="1" x14ac:dyDescent="0.35">
      <c r="A84" s="54" t="s">
        <v>38</v>
      </c>
      <c r="B84" s="55"/>
      <c r="C84" s="56">
        <f>SUM(B82:D82)</f>
        <v>0</v>
      </c>
      <c r="D84" s="57"/>
      <c r="E84" s="55"/>
      <c r="F84" s="56">
        <f>SUM(E82:G82)</f>
        <v>0</v>
      </c>
      <c r="G84" s="57"/>
      <c r="H84" s="55"/>
      <c r="I84" s="56">
        <f>SUM(H82:J82)</f>
        <v>0</v>
      </c>
      <c r="J84" s="57"/>
      <c r="K84" s="55"/>
      <c r="L84" s="56">
        <f>SUM(K82:M82)</f>
        <v>0</v>
      </c>
      <c r="M84" s="57"/>
      <c r="N84" s="55"/>
      <c r="O84" s="56">
        <f>SUM(N82:P82)</f>
        <v>0</v>
      </c>
      <c r="P84" s="57"/>
      <c r="Q84" s="55"/>
      <c r="R84" s="56">
        <f>SUM(Q82:S82)</f>
        <v>0</v>
      </c>
      <c r="S84" s="57"/>
      <c r="T84" s="55"/>
      <c r="U84" s="56">
        <f>SUM(T82:V82)</f>
        <v>0</v>
      </c>
      <c r="V84" s="57"/>
      <c r="W84" s="167" t="s">
        <v>50</v>
      </c>
      <c r="X84" s="168"/>
      <c r="Y84" s="169"/>
      <c r="Z84" s="153"/>
      <c r="AA84" s="153"/>
      <c r="AB84" s="147"/>
      <c r="AC84" s="147"/>
      <c r="AD84" s="147"/>
      <c r="AK84" s="43"/>
      <c r="AL84" s="43"/>
    </row>
    <row r="85" spans="1:38" ht="15" thickBot="1" x14ac:dyDescent="0.35">
      <c r="A85" s="54" t="s">
        <v>40</v>
      </c>
      <c r="B85" s="58"/>
      <c r="C85" s="56">
        <f>SUM(B83:D83)</f>
        <v>0</v>
      </c>
      <c r="D85" s="59"/>
      <c r="E85" s="58"/>
      <c r="F85" s="56">
        <f>SUM(E83:G83)</f>
        <v>0</v>
      </c>
      <c r="G85" s="59"/>
      <c r="H85" s="58"/>
      <c r="I85" s="56">
        <f>SUM(H83:J83)</f>
        <v>0</v>
      </c>
      <c r="J85" s="59"/>
      <c r="K85" s="58"/>
      <c r="L85" s="56">
        <f>SUM(K83:M83)</f>
        <v>0</v>
      </c>
      <c r="M85" s="59"/>
      <c r="N85" s="58"/>
      <c r="O85" s="56">
        <f>SUM(N83:P83)</f>
        <v>0</v>
      </c>
      <c r="P85" s="59"/>
      <c r="Q85" s="58"/>
      <c r="R85" s="56">
        <f>SUM(Q83:S83)</f>
        <v>0</v>
      </c>
      <c r="S85" s="59"/>
      <c r="T85" s="58"/>
      <c r="U85" s="56">
        <f>SUM(T83:V83)</f>
        <v>0</v>
      </c>
      <c r="V85" s="59"/>
      <c r="W85" s="170"/>
      <c r="X85" s="171"/>
      <c r="Y85" s="172"/>
      <c r="Z85" s="154"/>
      <c r="AA85" s="154"/>
      <c r="AB85" s="148"/>
      <c r="AC85" s="148"/>
      <c r="AD85" s="148"/>
      <c r="AK85" s="43"/>
      <c r="AL85" s="43"/>
    </row>
    <row r="86" spans="1:38" ht="21" thickBot="1" x14ac:dyDescent="0.35">
      <c r="A86" s="33" t="s">
        <v>23</v>
      </c>
      <c r="B86" s="157">
        <f>B80+7</f>
        <v>44088</v>
      </c>
      <c r="C86" s="158"/>
      <c r="D86" s="159"/>
      <c r="E86" s="157">
        <f>B86+1</f>
        <v>44089</v>
      </c>
      <c r="F86" s="158"/>
      <c r="G86" s="159"/>
      <c r="H86" s="157">
        <f t="shared" ref="H86" si="61">E86+1</f>
        <v>44090</v>
      </c>
      <c r="I86" s="158"/>
      <c r="J86" s="159"/>
      <c r="K86" s="157">
        <f t="shared" ref="K86" si="62">H86+1</f>
        <v>44091</v>
      </c>
      <c r="L86" s="158"/>
      <c r="M86" s="159"/>
      <c r="N86" s="157">
        <f t="shared" ref="N86" si="63">K86+1</f>
        <v>44092</v>
      </c>
      <c r="O86" s="158"/>
      <c r="P86" s="159"/>
      <c r="Q86" s="157">
        <f t="shared" ref="Q86" si="64">N86+1</f>
        <v>44093</v>
      </c>
      <c r="R86" s="158"/>
      <c r="S86" s="159"/>
      <c r="T86" s="157">
        <f t="shared" ref="T86" si="65">Q86+1</f>
        <v>44094</v>
      </c>
      <c r="U86" s="158"/>
      <c r="V86" s="159"/>
      <c r="W86" s="149" t="s">
        <v>24</v>
      </c>
      <c r="X86" s="150"/>
      <c r="Y86" s="151"/>
      <c r="Z86" s="34" t="s">
        <v>25</v>
      </c>
      <c r="AA86" s="34" t="s">
        <v>26</v>
      </c>
      <c r="AB86" s="34" t="s">
        <v>27</v>
      </c>
      <c r="AC86" s="34" t="s">
        <v>28</v>
      </c>
      <c r="AD86" s="34" t="s">
        <v>27</v>
      </c>
      <c r="AK86" s="35"/>
      <c r="AL86" s="35"/>
    </row>
    <row r="87" spans="1:38" ht="15" thickBot="1" x14ac:dyDescent="0.35">
      <c r="A87" s="36" t="s">
        <v>29</v>
      </c>
      <c r="B87" s="37" t="s">
        <v>30</v>
      </c>
      <c r="C87" s="38" t="s">
        <v>31</v>
      </c>
      <c r="D87" s="39" t="s">
        <v>32</v>
      </c>
      <c r="E87" s="37" t="s">
        <v>30</v>
      </c>
      <c r="F87" s="38" t="s">
        <v>31</v>
      </c>
      <c r="G87" s="39" t="s">
        <v>32</v>
      </c>
      <c r="H87" s="37" t="s">
        <v>30</v>
      </c>
      <c r="I87" s="38" t="s">
        <v>31</v>
      </c>
      <c r="J87" s="39" t="s">
        <v>32</v>
      </c>
      <c r="K87" s="37" t="s">
        <v>30</v>
      </c>
      <c r="L87" s="38" t="s">
        <v>31</v>
      </c>
      <c r="M87" s="39" t="s">
        <v>32</v>
      </c>
      <c r="N87" s="37" t="s">
        <v>30</v>
      </c>
      <c r="O87" s="38" t="s">
        <v>31</v>
      </c>
      <c r="P87" s="39" t="s">
        <v>32</v>
      </c>
      <c r="Q87" s="37" t="s">
        <v>30</v>
      </c>
      <c r="R87" s="38" t="s">
        <v>31</v>
      </c>
      <c r="S87" s="39" t="s">
        <v>32</v>
      </c>
      <c r="T87" s="37" t="s">
        <v>30</v>
      </c>
      <c r="U87" s="38" t="s">
        <v>31</v>
      </c>
      <c r="V87" s="39" t="s">
        <v>32</v>
      </c>
      <c r="W87" s="40" t="s">
        <v>33</v>
      </c>
      <c r="X87" s="41" t="s">
        <v>34</v>
      </c>
      <c r="Y87" s="42" t="s">
        <v>35</v>
      </c>
      <c r="Z87" s="152">
        <f>SUM(C90:V90)</f>
        <v>0</v>
      </c>
      <c r="AA87" s="152">
        <f>SUM(C91:V91)</f>
        <v>0</v>
      </c>
      <c r="AB87" s="146" t="str">
        <f>IF(ISERROR((Z87/Z81)-1),"",(Z87/Z81)-1)</f>
        <v/>
      </c>
      <c r="AC87" s="146" t="str">
        <f>IF(ISERROR((AA87/AA81)-1),"",(AA87/AA81)-1)</f>
        <v/>
      </c>
      <c r="AD87" s="146" t="str">
        <f>IF(ISERROR((Z87/Z75)-1),"",(Z87/Z75)-1)</f>
        <v/>
      </c>
      <c r="AK87" s="43"/>
      <c r="AL87" s="43"/>
    </row>
    <row r="88" spans="1:38" x14ac:dyDescent="0.3">
      <c r="A88" s="44" t="s">
        <v>36</v>
      </c>
      <c r="B88" s="45">
        <f>IFERROR((VLOOKUP(B86,'input from AMS loads'!$A$1:$E$999,2,FALSE)),0)</f>
        <v>0</v>
      </c>
      <c r="C88" s="46">
        <f>IFERROR((VLOOKUP(B86,'input from AMS loads'!$A$1:$E$999,3,FALSE)),0)</f>
        <v>0</v>
      </c>
      <c r="D88" s="47">
        <f>IFERROR((VLOOKUP(B86,'input from AMS loads'!$A$1:$E$999,4,FALSE)),0)</f>
        <v>0</v>
      </c>
      <c r="E88" s="45">
        <f>IFERROR((VLOOKUP(E86,'input from AMS loads'!$A$1:$E$999,2,FALSE)),0)</f>
        <v>0</v>
      </c>
      <c r="F88" s="46">
        <f>IFERROR((VLOOKUP(E86,'input from AMS loads'!$A$1:$E$999,3,FALSE)),0)</f>
        <v>0</v>
      </c>
      <c r="G88" s="47">
        <f>IFERROR((VLOOKUP(E86,'input from AMS loads'!$A$1:$E$999,4,FALSE)),0)</f>
        <v>0</v>
      </c>
      <c r="H88" s="45">
        <f>IFERROR((VLOOKUP(H86,'input from AMS loads'!$A$1:$E$999,2,FALSE)),0)</f>
        <v>0</v>
      </c>
      <c r="I88" s="46">
        <f>IFERROR((VLOOKUP(H86,'input from AMS loads'!$A$1:$E$999,3,FALSE)),0)</f>
        <v>0</v>
      </c>
      <c r="J88" s="47">
        <f>IFERROR((VLOOKUP(H86,'input from AMS loads'!$A$1:$E$999,4,FALSE)),0)</f>
        <v>0</v>
      </c>
      <c r="K88" s="45">
        <f>IFERROR((VLOOKUP(K86,'input from AMS loads'!$A$1:$E$999,2,FALSE)),0)</f>
        <v>0</v>
      </c>
      <c r="L88" s="46">
        <f>IFERROR((VLOOKUP(K86,'input from AMS loads'!$A$1:$E$999,3,FALSE)),0)</f>
        <v>0</v>
      </c>
      <c r="M88" s="47">
        <f>IFERROR((VLOOKUP(K86,'input from AMS loads'!$A$1:$E$999,4,FALSE)),0)</f>
        <v>0</v>
      </c>
      <c r="N88" s="45">
        <f>IFERROR((VLOOKUP(N86,'input from AMS loads'!$A$1:$E$999,2,FALSE)),0)</f>
        <v>0</v>
      </c>
      <c r="O88" s="46">
        <f>IFERROR((VLOOKUP(N86,'input from AMS loads'!$A$1:$E$999,3,FALSE)),0)</f>
        <v>0</v>
      </c>
      <c r="P88" s="47">
        <f>IFERROR((VLOOKUP(N86,'input from AMS loads'!$A$1:$E$999,4,FALSE)),0)</f>
        <v>0</v>
      </c>
      <c r="Q88" s="45">
        <f>IFERROR((VLOOKUP(Q86,'input from AMS loads'!$A$1:$E$999,2,FALSE)),0)</f>
        <v>0</v>
      </c>
      <c r="R88" s="46">
        <f>IFERROR((VLOOKUP(Q86,'input from AMS loads'!$A$1:$E$999,3,FALSE)),0)</f>
        <v>0</v>
      </c>
      <c r="S88" s="47">
        <f>IFERROR((VLOOKUP(Q86,'input from AMS loads'!$A$1:$E$999,4,FALSE)),0)</f>
        <v>0</v>
      </c>
      <c r="T88" s="45">
        <f>IFERROR((VLOOKUP(T86,'input from AMS loads'!$A$1:$E$999,2,FALSE)),0)</f>
        <v>0</v>
      </c>
      <c r="U88" s="46">
        <f>IFERROR((VLOOKUP(T86,'input from AMS loads'!$A$1:$E$999,3,FALSE)),0)</f>
        <v>0</v>
      </c>
      <c r="V88" s="47">
        <f>IFERROR((VLOOKUP(T86,'input from AMS loads'!$A$1:$E$999,4,FALSE)),0)</f>
        <v>0</v>
      </c>
      <c r="W88" s="48">
        <f>SUM($B$88,$E$88,$H$88,$K$88,$N$88,$Q$88,$T$88,)</f>
        <v>0</v>
      </c>
      <c r="X88" s="49">
        <f>SUM($C$88,$F$88,$I$88,$L$88,$O$88,$R$88,$U$88)</f>
        <v>0</v>
      </c>
      <c r="Y88" s="50">
        <f>SUM($D$88,$G$88,$J$88,$M$88,$P$88,$S$88,$V$88)</f>
        <v>0</v>
      </c>
      <c r="Z88" s="153"/>
      <c r="AA88" s="153"/>
      <c r="AB88" s="147"/>
      <c r="AC88" s="147"/>
      <c r="AD88" s="147"/>
      <c r="AK88" s="43"/>
      <c r="AL88" s="43"/>
    </row>
    <row r="89" spans="1:38" ht="15" thickBot="1" x14ac:dyDescent="0.35">
      <c r="A89" s="44" t="s">
        <v>37</v>
      </c>
      <c r="B89" s="5"/>
      <c r="C89" s="6"/>
      <c r="D89" s="7"/>
      <c r="E89" s="5"/>
      <c r="F89" s="6"/>
      <c r="G89" s="7"/>
      <c r="H89" s="5"/>
      <c r="I89" s="6"/>
      <c r="J89" s="7"/>
      <c r="K89" s="5"/>
      <c r="L89" s="6"/>
      <c r="M89" s="7"/>
      <c r="N89" s="5"/>
      <c r="O89" s="6"/>
      <c r="P89" s="7"/>
      <c r="Q89" s="5"/>
      <c r="R89" s="6"/>
      <c r="S89" s="7"/>
      <c r="T89" s="5"/>
      <c r="U89" s="6"/>
      <c r="V89" s="7"/>
      <c r="W89" s="48">
        <f>SUM($B$89,$E$89,$H$89,$K$89,$N$89,$Q$89,$T$89,)</f>
        <v>0</v>
      </c>
      <c r="X89" s="49">
        <f>SUM($C$89,$F$89,$I$89,$L$89,$O$89,$R$89,$U$89)</f>
        <v>0</v>
      </c>
      <c r="Y89" s="50">
        <f>SUM($D$89,$G$89,$J$89,$M$89,$P$89,$S$89,$V$89)</f>
        <v>0</v>
      </c>
      <c r="Z89" s="153"/>
      <c r="AA89" s="153"/>
      <c r="AB89" s="147"/>
      <c r="AC89" s="147"/>
      <c r="AD89" s="147"/>
      <c r="AK89" s="43"/>
      <c r="AL89" s="43"/>
    </row>
    <row r="90" spans="1:38" ht="15" thickBot="1" x14ac:dyDescent="0.35">
      <c r="A90" s="54" t="s">
        <v>38</v>
      </c>
      <c r="B90" s="55"/>
      <c r="C90" s="56">
        <f>SUM(B88:D88)</f>
        <v>0</v>
      </c>
      <c r="D90" s="57"/>
      <c r="E90" s="55"/>
      <c r="F90" s="56">
        <f>SUM(E88:G88)</f>
        <v>0</v>
      </c>
      <c r="G90" s="57"/>
      <c r="H90" s="55"/>
      <c r="I90" s="56">
        <f>SUM(H88:J88)</f>
        <v>0</v>
      </c>
      <c r="J90" s="57"/>
      <c r="K90" s="55"/>
      <c r="L90" s="56">
        <f>SUM(K88:M88)</f>
        <v>0</v>
      </c>
      <c r="M90" s="57"/>
      <c r="N90" s="55"/>
      <c r="O90" s="56">
        <f>SUM(N88:P88)</f>
        <v>0</v>
      </c>
      <c r="P90" s="57"/>
      <c r="Q90" s="55"/>
      <c r="R90" s="56">
        <f>SUM(Q88:S88)</f>
        <v>0</v>
      </c>
      <c r="S90" s="57"/>
      <c r="T90" s="55"/>
      <c r="U90" s="56">
        <f>SUM(T88:V88)</f>
        <v>0</v>
      </c>
      <c r="V90" s="57"/>
      <c r="W90" s="167" t="s">
        <v>51</v>
      </c>
      <c r="X90" s="168"/>
      <c r="Y90" s="169"/>
      <c r="Z90" s="153"/>
      <c r="AA90" s="153"/>
      <c r="AB90" s="147"/>
      <c r="AC90" s="147"/>
      <c r="AD90" s="147"/>
      <c r="AK90" s="43"/>
      <c r="AL90" s="43"/>
    </row>
    <row r="91" spans="1:38" ht="15" thickBot="1" x14ac:dyDescent="0.35">
      <c r="A91" s="54" t="s">
        <v>40</v>
      </c>
      <c r="B91" s="58"/>
      <c r="C91" s="56">
        <f>SUM(B89:D89)</f>
        <v>0</v>
      </c>
      <c r="D91" s="59"/>
      <c r="E91" s="58"/>
      <c r="F91" s="56">
        <f>SUM(E89:G89)</f>
        <v>0</v>
      </c>
      <c r="G91" s="59"/>
      <c r="H91" s="58"/>
      <c r="I91" s="56">
        <f>SUM(H89:J89)</f>
        <v>0</v>
      </c>
      <c r="J91" s="59"/>
      <c r="K91" s="58"/>
      <c r="L91" s="56">
        <f>SUM(K89:M89)</f>
        <v>0</v>
      </c>
      <c r="M91" s="59"/>
      <c r="N91" s="58"/>
      <c r="O91" s="56">
        <f>SUM(N89:P89)</f>
        <v>0</v>
      </c>
      <c r="P91" s="59"/>
      <c r="Q91" s="58"/>
      <c r="R91" s="56">
        <f>SUM(Q89:S89)</f>
        <v>0</v>
      </c>
      <c r="S91" s="59"/>
      <c r="T91" s="58"/>
      <c r="U91" s="56">
        <f>SUM(T89:V89)</f>
        <v>0</v>
      </c>
      <c r="V91" s="59"/>
      <c r="W91" s="170"/>
      <c r="X91" s="171"/>
      <c r="Y91" s="172"/>
      <c r="Z91" s="154"/>
      <c r="AA91" s="154"/>
      <c r="AB91" s="148"/>
      <c r="AC91" s="148"/>
      <c r="AD91" s="148"/>
      <c r="AK91" s="43"/>
      <c r="AL91" s="43"/>
    </row>
    <row r="92" spans="1:38" ht="21" thickBot="1" x14ac:dyDescent="0.35">
      <c r="A92" s="33" t="s">
        <v>23</v>
      </c>
      <c r="B92" s="157">
        <f>B86+7</f>
        <v>44095</v>
      </c>
      <c r="C92" s="158"/>
      <c r="D92" s="159"/>
      <c r="E92" s="157">
        <f>B92+1</f>
        <v>44096</v>
      </c>
      <c r="F92" s="158"/>
      <c r="G92" s="159"/>
      <c r="H92" s="157">
        <f t="shared" ref="H92" si="66">E92+1</f>
        <v>44097</v>
      </c>
      <c r="I92" s="158"/>
      <c r="J92" s="159"/>
      <c r="K92" s="157">
        <f t="shared" ref="K92" si="67">H92+1</f>
        <v>44098</v>
      </c>
      <c r="L92" s="158"/>
      <c r="M92" s="159"/>
      <c r="N92" s="157">
        <f t="shared" ref="N92" si="68">K92+1</f>
        <v>44099</v>
      </c>
      <c r="O92" s="158"/>
      <c r="P92" s="159"/>
      <c r="Q92" s="157">
        <f t="shared" ref="Q92" si="69">N92+1</f>
        <v>44100</v>
      </c>
      <c r="R92" s="158"/>
      <c r="S92" s="159"/>
      <c r="T92" s="157">
        <f t="shared" ref="T92" si="70">Q92+1</f>
        <v>44101</v>
      </c>
      <c r="U92" s="158"/>
      <c r="V92" s="159"/>
      <c r="W92" s="149" t="s">
        <v>24</v>
      </c>
      <c r="X92" s="150"/>
      <c r="Y92" s="151"/>
      <c r="Z92" s="34" t="s">
        <v>25</v>
      </c>
      <c r="AA92" s="34" t="s">
        <v>26</v>
      </c>
      <c r="AB92" s="34" t="s">
        <v>27</v>
      </c>
      <c r="AC92" s="34" t="s">
        <v>28</v>
      </c>
      <c r="AD92" s="34" t="s">
        <v>27</v>
      </c>
      <c r="AK92" s="35"/>
      <c r="AL92" s="35"/>
    </row>
    <row r="93" spans="1:38" ht="15" thickBot="1" x14ac:dyDescent="0.35">
      <c r="A93" s="36" t="s">
        <v>29</v>
      </c>
      <c r="B93" s="37" t="s">
        <v>30</v>
      </c>
      <c r="C93" s="38" t="s">
        <v>31</v>
      </c>
      <c r="D93" s="39" t="s">
        <v>32</v>
      </c>
      <c r="E93" s="37" t="s">
        <v>30</v>
      </c>
      <c r="F93" s="38" t="s">
        <v>31</v>
      </c>
      <c r="G93" s="39" t="s">
        <v>32</v>
      </c>
      <c r="H93" s="37" t="s">
        <v>30</v>
      </c>
      <c r="I93" s="38" t="s">
        <v>31</v>
      </c>
      <c r="J93" s="39" t="s">
        <v>32</v>
      </c>
      <c r="K93" s="37" t="s">
        <v>30</v>
      </c>
      <c r="L93" s="38" t="s">
        <v>31</v>
      </c>
      <c r="M93" s="39" t="s">
        <v>32</v>
      </c>
      <c r="N93" s="37" t="s">
        <v>30</v>
      </c>
      <c r="O93" s="38" t="s">
        <v>31</v>
      </c>
      <c r="P93" s="39" t="s">
        <v>32</v>
      </c>
      <c r="Q93" s="37" t="s">
        <v>30</v>
      </c>
      <c r="R93" s="38" t="s">
        <v>31</v>
      </c>
      <c r="S93" s="39" t="s">
        <v>32</v>
      </c>
      <c r="T93" s="37" t="s">
        <v>30</v>
      </c>
      <c r="U93" s="38" t="s">
        <v>31</v>
      </c>
      <c r="V93" s="39" t="s">
        <v>32</v>
      </c>
      <c r="W93" s="40" t="s">
        <v>33</v>
      </c>
      <c r="X93" s="41" t="s">
        <v>34</v>
      </c>
      <c r="Y93" s="42" t="s">
        <v>35</v>
      </c>
      <c r="Z93" s="152">
        <f>SUM(C96:V96)</f>
        <v>0</v>
      </c>
      <c r="AA93" s="152">
        <f>SUM(C97:V97)</f>
        <v>0</v>
      </c>
      <c r="AB93" s="146" t="str">
        <f>IF(ISERROR((Z93/Z87)-1),"",(Z93/Z87)-1)</f>
        <v/>
      </c>
      <c r="AC93" s="146" t="str">
        <f>IF(ISERROR((AA93/AA87)-1),"",(AA93/AA87)-1)</f>
        <v/>
      </c>
      <c r="AD93" s="146" t="str">
        <f>IF(ISERROR((Z93/Z81)-1),"",(Z93/Z81)-1)</f>
        <v/>
      </c>
      <c r="AK93" s="43"/>
      <c r="AL93" s="43"/>
    </row>
    <row r="94" spans="1:38" x14ac:dyDescent="0.3">
      <c r="A94" s="44" t="s">
        <v>36</v>
      </c>
      <c r="B94" s="45">
        <f>IFERROR((VLOOKUP(B92,'input from AMS loads'!$A$1:$E$999,2,FALSE)),0)</f>
        <v>0</v>
      </c>
      <c r="C94" s="46">
        <f>IFERROR((VLOOKUP(B92,'input from AMS loads'!$A$1:$E$999,3,FALSE)),0)</f>
        <v>0</v>
      </c>
      <c r="D94" s="47">
        <f>IFERROR((VLOOKUP(B92,'input from AMS loads'!$A$1:$E$999,4,FALSE)),0)</f>
        <v>0</v>
      </c>
      <c r="E94" s="45">
        <f>IFERROR((VLOOKUP(E92,'input from AMS loads'!$A$1:$E$999,2,FALSE)),0)</f>
        <v>0</v>
      </c>
      <c r="F94" s="46">
        <f>IFERROR((VLOOKUP(E92,'input from AMS loads'!$A$1:$E$999,3,FALSE)),0)</f>
        <v>0</v>
      </c>
      <c r="G94" s="47">
        <f>IFERROR((VLOOKUP(E92,'input from AMS loads'!$A$1:$E$999,4,FALSE)),0)</f>
        <v>0</v>
      </c>
      <c r="H94" s="45">
        <f>IFERROR((VLOOKUP(H92,'input from AMS loads'!$A$1:$E$999,2,FALSE)),0)</f>
        <v>0</v>
      </c>
      <c r="I94" s="46">
        <f>IFERROR((VLOOKUP(H92,'input from AMS loads'!$A$1:$E$999,3,FALSE)),0)</f>
        <v>0</v>
      </c>
      <c r="J94" s="47">
        <f>IFERROR((VLOOKUP(H92,'input from AMS loads'!$A$1:$E$999,4,FALSE)),0)</f>
        <v>0</v>
      </c>
      <c r="K94" s="45">
        <f>IFERROR((VLOOKUP(K92,'input from AMS loads'!$A$1:$E$999,2,FALSE)),0)</f>
        <v>0</v>
      </c>
      <c r="L94" s="46">
        <f>IFERROR((VLOOKUP(K92,'input from AMS loads'!$A$1:$E$999,3,FALSE)),0)</f>
        <v>0</v>
      </c>
      <c r="M94" s="47">
        <f>IFERROR((VLOOKUP(K92,'input from AMS loads'!$A$1:$E$999,4,FALSE)),0)</f>
        <v>0</v>
      </c>
      <c r="N94" s="45">
        <f>IFERROR((VLOOKUP(N92,'input from AMS loads'!$A$1:$E$999,2,FALSE)),0)</f>
        <v>0</v>
      </c>
      <c r="O94" s="46">
        <f>IFERROR((VLOOKUP(N92,'input from AMS loads'!$A$1:$E$999,3,FALSE)),0)</f>
        <v>0</v>
      </c>
      <c r="P94" s="47">
        <f>IFERROR((VLOOKUP(N92,'input from AMS loads'!$A$1:$E$999,4,FALSE)),0)</f>
        <v>0</v>
      </c>
      <c r="Q94" s="45">
        <f>IFERROR((VLOOKUP(Q92,'input from AMS loads'!$A$1:$E$999,2,FALSE)),0)</f>
        <v>0</v>
      </c>
      <c r="R94" s="46">
        <f>IFERROR((VLOOKUP(Q92,'input from AMS loads'!$A$1:$E$999,3,FALSE)),0)</f>
        <v>0</v>
      </c>
      <c r="S94" s="47">
        <f>IFERROR((VLOOKUP(Q92,'input from AMS loads'!$A$1:$E$999,4,FALSE)),0)</f>
        <v>0</v>
      </c>
      <c r="T94" s="45">
        <f>IFERROR((VLOOKUP(T92,'input from AMS loads'!$A$1:$E$999,2,FALSE)),0)</f>
        <v>0</v>
      </c>
      <c r="U94" s="46">
        <f>IFERROR((VLOOKUP(T92,'input from AMS loads'!$A$1:$E$999,3,FALSE)),0)</f>
        <v>0</v>
      </c>
      <c r="V94" s="47">
        <f>IFERROR((VLOOKUP(T92,'input from AMS loads'!$A$1:$E$999,4,FALSE)),0)</f>
        <v>0</v>
      </c>
      <c r="W94" s="48">
        <f>SUM($B$94,$E$94,$H$94,$K$94,$N$94,$Q$94,$T$94,)</f>
        <v>0</v>
      </c>
      <c r="X94" s="49">
        <f>SUM($C$94,$F$94,$I$94,$L$94,$O$94,$R$94,$U$94)</f>
        <v>0</v>
      </c>
      <c r="Y94" s="50">
        <f>SUM($D$94,$G$94,$J$94,$M$94,$P$94,$S$94,$V$94)</f>
        <v>0</v>
      </c>
      <c r="Z94" s="153"/>
      <c r="AA94" s="153"/>
      <c r="AB94" s="147"/>
      <c r="AC94" s="147"/>
      <c r="AD94" s="147"/>
      <c r="AK94" s="43"/>
      <c r="AL94" s="43"/>
    </row>
    <row r="95" spans="1:38" ht="15" thickBot="1" x14ac:dyDescent="0.35">
      <c r="A95" s="44" t="s">
        <v>37</v>
      </c>
      <c r="B95" s="5"/>
      <c r="C95" s="6"/>
      <c r="D95" s="7"/>
      <c r="E95" s="5"/>
      <c r="F95" s="6"/>
      <c r="G95" s="7"/>
      <c r="H95" s="5"/>
      <c r="I95" s="6"/>
      <c r="J95" s="7"/>
      <c r="K95" s="5"/>
      <c r="L95" s="6"/>
      <c r="M95" s="7"/>
      <c r="N95" s="5"/>
      <c r="O95" s="6"/>
      <c r="P95" s="7"/>
      <c r="Q95" s="5"/>
      <c r="R95" s="6"/>
      <c r="S95" s="7"/>
      <c r="T95" s="5"/>
      <c r="U95" s="6"/>
      <c r="V95" s="7"/>
      <c r="W95" s="48">
        <f>SUM($B$95,$E$95,$H$95,$K$95,$N$95,$Q$95,$T$95,)</f>
        <v>0</v>
      </c>
      <c r="X95" s="49">
        <f>SUM($C$95,$F$95,$I$95,$L$95,$O$95,$R$95,$U$95)</f>
        <v>0</v>
      </c>
      <c r="Y95" s="50">
        <f>SUM($D$95,$G$95,$J$95,$M$95,$P$95,$S$95,$V$95)</f>
        <v>0</v>
      </c>
      <c r="Z95" s="153"/>
      <c r="AA95" s="153"/>
      <c r="AB95" s="147"/>
      <c r="AC95" s="147"/>
      <c r="AD95" s="147"/>
      <c r="AK95" s="43"/>
      <c r="AL95" s="43"/>
    </row>
    <row r="96" spans="1:38" ht="15" thickBot="1" x14ac:dyDescent="0.35">
      <c r="A96" s="54" t="s">
        <v>38</v>
      </c>
      <c r="B96" s="55"/>
      <c r="C96" s="56">
        <f>SUM(B94:D94)</f>
        <v>0</v>
      </c>
      <c r="D96" s="57"/>
      <c r="E96" s="55"/>
      <c r="F96" s="56">
        <f>SUM(E94:G94)</f>
        <v>0</v>
      </c>
      <c r="G96" s="57"/>
      <c r="H96" s="55"/>
      <c r="I96" s="56">
        <f>SUM(H94:J94)</f>
        <v>0</v>
      </c>
      <c r="J96" s="57"/>
      <c r="K96" s="55"/>
      <c r="L96" s="56">
        <f>SUM(K94:M94)</f>
        <v>0</v>
      </c>
      <c r="M96" s="57"/>
      <c r="N96" s="55"/>
      <c r="O96" s="56">
        <f>SUM(N94:P94)</f>
        <v>0</v>
      </c>
      <c r="P96" s="57"/>
      <c r="Q96" s="55"/>
      <c r="R96" s="56">
        <f>SUM(Q94:S94)</f>
        <v>0</v>
      </c>
      <c r="S96" s="57"/>
      <c r="T96" s="55"/>
      <c r="U96" s="56">
        <f>SUM(T94:V94)</f>
        <v>0</v>
      </c>
      <c r="V96" s="57"/>
      <c r="W96" s="167" t="s">
        <v>52</v>
      </c>
      <c r="X96" s="168"/>
      <c r="Y96" s="169"/>
      <c r="Z96" s="153"/>
      <c r="AA96" s="153"/>
      <c r="AB96" s="147"/>
      <c r="AC96" s="147"/>
      <c r="AD96" s="147"/>
      <c r="AK96" s="43"/>
      <c r="AL96" s="43"/>
    </row>
    <row r="97" spans="1:38" ht="15" thickBot="1" x14ac:dyDescent="0.35">
      <c r="A97" s="54" t="s">
        <v>40</v>
      </c>
      <c r="B97" s="58"/>
      <c r="C97" s="56">
        <f>SUM(B95:D95)</f>
        <v>0</v>
      </c>
      <c r="D97" s="59"/>
      <c r="E97" s="58"/>
      <c r="F97" s="56">
        <f>SUM(E95:G95)</f>
        <v>0</v>
      </c>
      <c r="G97" s="59"/>
      <c r="H97" s="58"/>
      <c r="I97" s="56">
        <f>SUM(H95:J95)</f>
        <v>0</v>
      </c>
      <c r="J97" s="59"/>
      <c r="K97" s="58"/>
      <c r="L97" s="56">
        <f>SUM(K95:M95)</f>
        <v>0</v>
      </c>
      <c r="M97" s="59"/>
      <c r="N97" s="58"/>
      <c r="O97" s="56">
        <f>SUM(N95:P95)</f>
        <v>0</v>
      </c>
      <c r="P97" s="59"/>
      <c r="Q97" s="58"/>
      <c r="R97" s="56">
        <f>SUM(Q95:S95)</f>
        <v>0</v>
      </c>
      <c r="S97" s="59"/>
      <c r="T97" s="58"/>
      <c r="U97" s="56">
        <f>SUM(T95:V95)</f>
        <v>0</v>
      </c>
      <c r="V97" s="59"/>
      <c r="W97" s="170"/>
      <c r="X97" s="171"/>
      <c r="Y97" s="172"/>
      <c r="Z97" s="154"/>
      <c r="AA97" s="154"/>
      <c r="AB97" s="148"/>
      <c r="AC97" s="148"/>
      <c r="AD97" s="148"/>
      <c r="AK97" s="43"/>
      <c r="AL97" s="43"/>
    </row>
    <row r="98" spans="1:38" ht="21" thickBot="1" x14ac:dyDescent="0.35">
      <c r="A98" s="33" t="s">
        <v>23</v>
      </c>
      <c r="B98" s="157">
        <f>B92+7</f>
        <v>44102</v>
      </c>
      <c r="C98" s="158"/>
      <c r="D98" s="159"/>
      <c r="E98" s="157">
        <f>B98+1</f>
        <v>44103</v>
      </c>
      <c r="F98" s="158"/>
      <c r="G98" s="159"/>
      <c r="H98" s="157">
        <f t="shared" ref="H98" si="71">E98+1</f>
        <v>44104</v>
      </c>
      <c r="I98" s="158"/>
      <c r="J98" s="159"/>
      <c r="K98" s="157">
        <f t="shared" ref="K98" si="72">H98+1</f>
        <v>44105</v>
      </c>
      <c r="L98" s="158"/>
      <c r="M98" s="159"/>
      <c r="N98" s="157">
        <f t="shared" ref="N98" si="73">K98+1</f>
        <v>44106</v>
      </c>
      <c r="O98" s="158"/>
      <c r="P98" s="159"/>
      <c r="Q98" s="157">
        <f t="shared" ref="Q98" si="74">N98+1</f>
        <v>44107</v>
      </c>
      <c r="R98" s="158"/>
      <c r="S98" s="159"/>
      <c r="T98" s="157">
        <f t="shared" ref="T98" si="75">Q98+1</f>
        <v>44108</v>
      </c>
      <c r="U98" s="158"/>
      <c r="V98" s="159"/>
      <c r="W98" s="149" t="s">
        <v>24</v>
      </c>
      <c r="X98" s="150"/>
      <c r="Y98" s="151"/>
      <c r="Z98" s="34" t="s">
        <v>25</v>
      </c>
      <c r="AA98" s="34" t="s">
        <v>26</v>
      </c>
      <c r="AB98" s="34" t="s">
        <v>27</v>
      </c>
      <c r="AC98" s="34" t="s">
        <v>28</v>
      </c>
      <c r="AD98" s="34" t="s">
        <v>27</v>
      </c>
      <c r="AK98" s="35"/>
      <c r="AL98" s="35"/>
    </row>
    <row r="99" spans="1:38" ht="15" thickBot="1" x14ac:dyDescent="0.35">
      <c r="A99" s="36" t="s">
        <v>29</v>
      </c>
      <c r="B99" s="37" t="s">
        <v>30</v>
      </c>
      <c r="C99" s="38" t="s">
        <v>31</v>
      </c>
      <c r="D99" s="39" t="s">
        <v>32</v>
      </c>
      <c r="E99" s="37" t="s">
        <v>30</v>
      </c>
      <c r="F99" s="38" t="s">
        <v>31</v>
      </c>
      <c r="G99" s="39" t="s">
        <v>32</v>
      </c>
      <c r="H99" s="37" t="s">
        <v>30</v>
      </c>
      <c r="I99" s="38" t="s">
        <v>31</v>
      </c>
      <c r="J99" s="39" t="s">
        <v>32</v>
      </c>
      <c r="K99" s="37" t="s">
        <v>30</v>
      </c>
      <c r="L99" s="38" t="s">
        <v>31</v>
      </c>
      <c r="M99" s="39" t="s">
        <v>32</v>
      </c>
      <c r="N99" s="37" t="s">
        <v>30</v>
      </c>
      <c r="O99" s="38" t="s">
        <v>31</v>
      </c>
      <c r="P99" s="39" t="s">
        <v>32</v>
      </c>
      <c r="Q99" s="37" t="s">
        <v>30</v>
      </c>
      <c r="R99" s="38" t="s">
        <v>31</v>
      </c>
      <c r="S99" s="39" t="s">
        <v>32</v>
      </c>
      <c r="T99" s="37" t="s">
        <v>30</v>
      </c>
      <c r="U99" s="38" t="s">
        <v>31</v>
      </c>
      <c r="V99" s="39" t="s">
        <v>32</v>
      </c>
      <c r="W99" s="40" t="s">
        <v>33</v>
      </c>
      <c r="X99" s="41" t="s">
        <v>34</v>
      </c>
      <c r="Y99" s="42" t="s">
        <v>35</v>
      </c>
      <c r="Z99" s="152">
        <f>SUM(C102:V102)</f>
        <v>0</v>
      </c>
      <c r="AA99" s="152">
        <f>SUM(C103:V103)</f>
        <v>0</v>
      </c>
      <c r="AB99" s="146" t="str">
        <f>IF(ISERROR((Z99/Z93)-1),"",(Z99/Z93)-1)</f>
        <v/>
      </c>
      <c r="AC99" s="146" t="str">
        <f>IF(ISERROR((AA99/AA93)-1),"",(AA99/AA93)-1)</f>
        <v/>
      </c>
      <c r="AD99" s="146" t="str">
        <f>IF(ISERROR((Z99/Z87)-1),"",(Z99/Z87)-1)</f>
        <v/>
      </c>
      <c r="AK99" s="43"/>
      <c r="AL99" s="43"/>
    </row>
    <row r="100" spans="1:38" x14ac:dyDescent="0.3">
      <c r="A100" s="44" t="s">
        <v>36</v>
      </c>
      <c r="B100" s="45">
        <f>IFERROR((VLOOKUP(B98,'input from AMS loads'!$A$1:$E$999,2,FALSE)),0)</f>
        <v>0</v>
      </c>
      <c r="C100" s="46">
        <f>IFERROR((VLOOKUP(B98,'input from AMS loads'!$A$1:$E$999,3,FALSE)),0)</f>
        <v>0</v>
      </c>
      <c r="D100" s="47">
        <f>IFERROR((VLOOKUP(B98,'input from AMS loads'!$A$1:$E$999,4,FALSE)),0)</f>
        <v>0</v>
      </c>
      <c r="E100" s="45">
        <f>IFERROR((VLOOKUP(E98,'input from AMS loads'!$A$1:$E$999,2,FALSE)),0)</f>
        <v>0</v>
      </c>
      <c r="F100" s="46">
        <f>IFERROR((VLOOKUP(E98,'input from AMS loads'!$A$1:$E$999,3,FALSE)),0)</f>
        <v>0</v>
      </c>
      <c r="G100" s="47">
        <f>IFERROR((VLOOKUP(E98,'input from AMS loads'!$A$1:$E$999,4,FALSE)),0)</f>
        <v>0</v>
      </c>
      <c r="H100" s="45">
        <f>IFERROR((VLOOKUP(H98,'input from AMS loads'!$A$1:$E$999,2,FALSE)),0)</f>
        <v>0</v>
      </c>
      <c r="I100" s="46">
        <f>IFERROR((VLOOKUP(H98,'input from AMS loads'!$A$1:$E$999,3,FALSE)),0)</f>
        <v>0</v>
      </c>
      <c r="J100" s="47">
        <f>IFERROR((VLOOKUP(H98,'input from AMS loads'!$A$1:$E$999,4,FALSE)),0)</f>
        <v>0</v>
      </c>
      <c r="K100" s="45">
        <f>IFERROR((VLOOKUP(K98,'input from AMS loads'!$A$1:$E$999,2,FALSE)),0)</f>
        <v>0</v>
      </c>
      <c r="L100" s="46">
        <f>IFERROR((VLOOKUP(K98,'input from AMS loads'!$A$1:$E$999,3,FALSE)),0)</f>
        <v>0</v>
      </c>
      <c r="M100" s="47">
        <f>IFERROR((VLOOKUP(K98,'input from AMS loads'!$A$1:$E$999,4,FALSE)),0)</f>
        <v>0</v>
      </c>
      <c r="N100" s="45">
        <f>IFERROR((VLOOKUP(N98,'input from AMS loads'!$A$1:$E$999,2,FALSE)),0)</f>
        <v>0</v>
      </c>
      <c r="O100" s="46">
        <f>IFERROR((VLOOKUP(N98,'input from AMS loads'!$A$1:$E$999,3,FALSE)),0)</f>
        <v>0</v>
      </c>
      <c r="P100" s="47">
        <f>IFERROR((VLOOKUP(N98,'input from AMS loads'!$A$1:$E$999,4,FALSE)),0)</f>
        <v>0</v>
      </c>
      <c r="Q100" s="45">
        <f>IFERROR((VLOOKUP(Q98,'input from AMS loads'!$A$1:$E$999,2,FALSE)),0)</f>
        <v>0</v>
      </c>
      <c r="R100" s="46">
        <f>IFERROR((VLOOKUP(Q98,'input from AMS loads'!$A$1:$E$999,3,FALSE)),0)</f>
        <v>0</v>
      </c>
      <c r="S100" s="47">
        <f>IFERROR((VLOOKUP(Q98,'input from AMS loads'!$A$1:$E$999,4,FALSE)),0)</f>
        <v>0</v>
      </c>
      <c r="T100" s="45">
        <f>IFERROR((VLOOKUP(T98,'input from AMS loads'!$A$1:$E$999,2,FALSE)),0)</f>
        <v>0</v>
      </c>
      <c r="U100" s="46">
        <f>IFERROR((VLOOKUP(T98,'input from AMS loads'!$A$1:$E$999,3,FALSE)),0)</f>
        <v>0</v>
      </c>
      <c r="V100" s="47">
        <f>IFERROR((VLOOKUP(T98,'input from AMS loads'!$A$1:$E$999,4,FALSE)),0)</f>
        <v>0</v>
      </c>
      <c r="W100" s="48">
        <f>SUM($B$100,$E$100,$H$100,$K$100,$N$100,$Q$100,$T$100,)</f>
        <v>0</v>
      </c>
      <c r="X100" s="49">
        <f>SUM($C$100,$F$100,$I$100,$L$100,$O$100,$R$100,$U$100)</f>
        <v>0</v>
      </c>
      <c r="Y100" s="50">
        <f>SUM($D$100,$G$100,$J$100,$M$100,$P$100,$S$100,$V$100)</f>
        <v>0</v>
      </c>
      <c r="Z100" s="153"/>
      <c r="AA100" s="153"/>
      <c r="AB100" s="147"/>
      <c r="AC100" s="147"/>
      <c r="AD100" s="147"/>
      <c r="AK100" s="43"/>
      <c r="AL100" s="43"/>
    </row>
    <row r="101" spans="1:38" ht="15" thickBot="1" x14ac:dyDescent="0.35">
      <c r="A101" s="44" t="s">
        <v>37</v>
      </c>
      <c r="B101" s="5"/>
      <c r="C101" s="6"/>
      <c r="D101" s="7"/>
      <c r="E101" s="5"/>
      <c r="F101" s="6"/>
      <c r="G101" s="7"/>
      <c r="H101" s="5"/>
      <c r="I101" s="6"/>
      <c r="J101" s="7"/>
      <c r="K101" s="5"/>
      <c r="L101" s="6"/>
      <c r="M101" s="7"/>
      <c r="N101" s="5"/>
      <c r="O101" s="6"/>
      <c r="P101" s="7"/>
      <c r="Q101" s="5"/>
      <c r="R101" s="6"/>
      <c r="S101" s="7"/>
      <c r="T101" s="5"/>
      <c r="U101" s="6"/>
      <c r="V101" s="7"/>
      <c r="W101" s="48">
        <f>SUM($B$101,$E$101,$H$101,$K$101,$N$101,$Q$101,$T$101,)</f>
        <v>0</v>
      </c>
      <c r="X101" s="49">
        <f>SUM($C$101,$F$101,$I$101,$L$101,$O$101,$R$101,$U$101)</f>
        <v>0</v>
      </c>
      <c r="Y101" s="50">
        <f>SUM($D$101,$G$101,$J$101,$M$101,$P$101,$S$101,$V$101)</f>
        <v>0</v>
      </c>
      <c r="Z101" s="153"/>
      <c r="AA101" s="153"/>
      <c r="AB101" s="147"/>
      <c r="AC101" s="147"/>
      <c r="AD101" s="147"/>
      <c r="AK101" s="43"/>
      <c r="AL101" s="43"/>
    </row>
    <row r="102" spans="1:38" ht="15" thickBot="1" x14ac:dyDescent="0.35">
      <c r="A102" s="54" t="s">
        <v>38</v>
      </c>
      <c r="B102" s="55"/>
      <c r="C102" s="56">
        <f>SUM(B100:D100)</f>
        <v>0</v>
      </c>
      <c r="D102" s="57"/>
      <c r="E102" s="55"/>
      <c r="F102" s="56">
        <f>SUM(E100:G100)</f>
        <v>0</v>
      </c>
      <c r="G102" s="57"/>
      <c r="H102" s="55"/>
      <c r="I102" s="56">
        <f>SUM(H100:J100)</f>
        <v>0</v>
      </c>
      <c r="J102" s="57"/>
      <c r="K102" s="55"/>
      <c r="L102" s="56">
        <f>SUM(K100:M100)</f>
        <v>0</v>
      </c>
      <c r="M102" s="57"/>
      <c r="N102" s="55"/>
      <c r="O102" s="56">
        <f>SUM(N100:P100)</f>
        <v>0</v>
      </c>
      <c r="P102" s="57"/>
      <c r="Q102" s="55"/>
      <c r="R102" s="56">
        <f>SUM(Q100:S100)</f>
        <v>0</v>
      </c>
      <c r="S102" s="57"/>
      <c r="T102" s="55"/>
      <c r="U102" s="56">
        <f>SUM(T100:V100)</f>
        <v>0</v>
      </c>
      <c r="V102" s="57"/>
      <c r="W102" s="167" t="s">
        <v>53</v>
      </c>
      <c r="X102" s="168"/>
      <c r="Y102" s="169"/>
      <c r="Z102" s="153"/>
      <c r="AA102" s="153"/>
      <c r="AB102" s="147"/>
      <c r="AC102" s="147"/>
      <c r="AD102" s="147"/>
      <c r="AK102" s="43"/>
      <c r="AL102" s="43"/>
    </row>
    <row r="103" spans="1:38" ht="15" thickBot="1" x14ac:dyDescent="0.35">
      <c r="A103" s="54" t="s">
        <v>40</v>
      </c>
      <c r="B103" s="58"/>
      <c r="C103" s="56">
        <f>SUM(B101:D101)</f>
        <v>0</v>
      </c>
      <c r="D103" s="59"/>
      <c r="E103" s="58"/>
      <c r="F103" s="56">
        <f>SUM(E101:G101)</f>
        <v>0</v>
      </c>
      <c r="G103" s="59"/>
      <c r="H103" s="58"/>
      <c r="I103" s="56">
        <f>SUM(H101:J101)</f>
        <v>0</v>
      </c>
      <c r="J103" s="59"/>
      <c r="K103" s="58"/>
      <c r="L103" s="56">
        <f>SUM(K101:M101)</f>
        <v>0</v>
      </c>
      <c r="M103" s="59"/>
      <c r="N103" s="58"/>
      <c r="O103" s="56">
        <f>SUM(N101:P101)</f>
        <v>0</v>
      </c>
      <c r="P103" s="59"/>
      <c r="Q103" s="58"/>
      <c r="R103" s="56">
        <f>SUM(Q101:S101)</f>
        <v>0</v>
      </c>
      <c r="S103" s="59"/>
      <c r="T103" s="58"/>
      <c r="U103" s="56">
        <f>SUM(T101:V101)</f>
        <v>0</v>
      </c>
      <c r="V103" s="59"/>
      <c r="W103" s="170"/>
      <c r="X103" s="171"/>
      <c r="Y103" s="172"/>
      <c r="Z103" s="154"/>
      <c r="AA103" s="154"/>
      <c r="AB103" s="148"/>
      <c r="AC103" s="148"/>
      <c r="AD103" s="148"/>
      <c r="AK103" s="43"/>
      <c r="AL103" s="43"/>
    </row>
    <row r="104" spans="1:38" ht="21" thickBot="1" x14ac:dyDescent="0.35">
      <c r="A104" s="33" t="s">
        <v>23</v>
      </c>
      <c r="B104" s="157">
        <f>B98+7</f>
        <v>44109</v>
      </c>
      <c r="C104" s="158"/>
      <c r="D104" s="159"/>
      <c r="E104" s="157">
        <f>B104+1</f>
        <v>44110</v>
      </c>
      <c r="F104" s="158"/>
      <c r="G104" s="159"/>
      <c r="H104" s="157">
        <f t="shared" ref="H104" si="76">E104+1</f>
        <v>44111</v>
      </c>
      <c r="I104" s="158"/>
      <c r="J104" s="159"/>
      <c r="K104" s="157">
        <f t="shared" ref="K104" si="77">H104+1</f>
        <v>44112</v>
      </c>
      <c r="L104" s="158"/>
      <c r="M104" s="159"/>
      <c r="N104" s="157">
        <f t="shared" ref="N104" si="78">K104+1</f>
        <v>44113</v>
      </c>
      <c r="O104" s="158"/>
      <c r="P104" s="159"/>
      <c r="Q104" s="157">
        <f t="shared" ref="Q104" si="79">N104+1</f>
        <v>44114</v>
      </c>
      <c r="R104" s="158"/>
      <c r="S104" s="159"/>
      <c r="T104" s="157">
        <f t="shared" ref="T104" si="80">Q104+1</f>
        <v>44115</v>
      </c>
      <c r="U104" s="158"/>
      <c r="V104" s="159"/>
      <c r="W104" s="149" t="s">
        <v>24</v>
      </c>
      <c r="X104" s="150"/>
      <c r="Y104" s="151"/>
      <c r="Z104" s="34" t="s">
        <v>25</v>
      </c>
      <c r="AA104" s="34" t="s">
        <v>26</v>
      </c>
      <c r="AB104" s="34" t="s">
        <v>27</v>
      </c>
      <c r="AC104" s="34" t="s">
        <v>28</v>
      </c>
      <c r="AD104" s="34" t="s">
        <v>27</v>
      </c>
      <c r="AK104" s="35"/>
      <c r="AL104" s="35"/>
    </row>
    <row r="105" spans="1:38" ht="15" thickBot="1" x14ac:dyDescent="0.35">
      <c r="A105" s="36" t="s">
        <v>29</v>
      </c>
      <c r="B105" s="37" t="s">
        <v>30</v>
      </c>
      <c r="C105" s="38" t="s">
        <v>31</v>
      </c>
      <c r="D105" s="39" t="s">
        <v>32</v>
      </c>
      <c r="E105" s="37" t="s">
        <v>30</v>
      </c>
      <c r="F105" s="38" t="s">
        <v>31</v>
      </c>
      <c r="G105" s="39" t="s">
        <v>32</v>
      </c>
      <c r="H105" s="37" t="s">
        <v>30</v>
      </c>
      <c r="I105" s="38" t="s">
        <v>31</v>
      </c>
      <c r="J105" s="39" t="s">
        <v>32</v>
      </c>
      <c r="K105" s="37" t="s">
        <v>30</v>
      </c>
      <c r="L105" s="38" t="s">
        <v>31</v>
      </c>
      <c r="M105" s="39" t="s">
        <v>32</v>
      </c>
      <c r="N105" s="37" t="s">
        <v>30</v>
      </c>
      <c r="O105" s="38" t="s">
        <v>31</v>
      </c>
      <c r="P105" s="39" t="s">
        <v>32</v>
      </c>
      <c r="Q105" s="37" t="s">
        <v>30</v>
      </c>
      <c r="R105" s="38" t="s">
        <v>31</v>
      </c>
      <c r="S105" s="39" t="s">
        <v>32</v>
      </c>
      <c r="T105" s="37" t="s">
        <v>30</v>
      </c>
      <c r="U105" s="38" t="s">
        <v>31</v>
      </c>
      <c r="V105" s="39" t="s">
        <v>32</v>
      </c>
      <c r="W105" s="40" t="s">
        <v>33</v>
      </c>
      <c r="X105" s="41" t="s">
        <v>34</v>
      </c>
      <c r="Y105" s="42" t="s">
        <v>35</v>
      </c>
      <c r="Z105" s="152">
        <f>SUM(C108:V108)</f>
        <v>0</v>
      </c>
      <c r="AA105" s="152">
        <f>SUM(C109:V109)</f>
        <v>0</v>
      </c>
      <c r="AB105" s="146" t="str">
        <f>IF(ISERROR((Z105/Z99)-1),"",(Z105/Z99)-1)</f>
        <v/>
      </c>
      <c r="AC105" s="146" t="str">
        <f>IF(ISERROR((AA105/AA99)-1),"",(AA105/AA99)-1)</f>
        <v/>
      </c>
      <c r="AD105" s="146" t="str">
        <f>IF(ISERROR((Z105/Z93)-1),"",(Z105/Z93)-1)</f>
        <v/>
      </c>
      <c r="AK105" s="43"/>
      <c r="AL105" s="43"/>
    </row>
    <row r="106" spans="1:38" x14ac:dyDescent="0.3">
      <c r="A106" s="44" t="s">
        <v>36</v>
      </c>
      <c r="B106" s="45">
        <f>IFERROR((VLOOKUP(B104,'input from AMS loads'!$A$1:$E$999,2,FALSE)),0)</f>
        <v>0</v>
      </c>
      <c r="C106" s="46">
        <f>IFERROR((VLOOKUP(B104,'input from AMS loads'!$A$1:$E$999,3,FALSE)),0)</f>
        <v>0</v>
      </c>
      <c r="D106" s="47">
        <f>IFERROR((VLOOKUP(B104,'input from AMS loads'!$A$1:$E$999,4,FALSE)),0)</f>
        <v>0</v>
      </c>
      <c r="E106" s="45">
        <f>IFERROR((VLOOKUP(E104,'input from AMS loads'!$A$1:$E$999,2,FALSE)),0)</f>
        <v>0</v>
      </c>
      <c r="F106" s="46">
        <f>IFERROR((VLOOKUP(E104,'input from AMS loads'!$A$1:$E$999,3,FALSE)),0)</f>
        <v>0</v>
      </c>
      <c r="G106" s="47">
        <f>IFERROR((VLOOKUP(E104,'input from AMS loads'!$A$1:$E$999,4,FALSE)),0)</f>
        <v>0</v>
      </c>
      <c r="H106" s="45">
        <f>IFERROR((VLOOKUP(H104,'input from AMS loads'!$A$1:$E$999,2,FALSE)),0)</f>
        <v>0</v>
      </c>
      <c r="I106" s="46">
        <f>IFERROR((VLOOKUP(H104,'input from AMS loads'!$A$1:$E$999,3,FALSE)),0)</f>
        <v>0</v>
      </c>
      <c r="J106" s="47">
        <f>IFERROR((VLOOKUP(H104,'input from AMS loads'!$A$1:$E$999,4,FALSE)),0)</f>
        <v>0</v>
      </c>
      <c r="K106" s="45">
        <f>IFERROR((VLOOKUP(K104,'input from AMS loads'!$A$1:$E$999,2,FALSE)),0)</f>
        <v>0</v>
      </c>
      <c r="L106" s="46">
        <f>IFERROR((VLOOKUP(K104,'input from AMS loads'!$A$1:$E$999,3,FALSE)),0)</f>
        <v>0</v>
      </c>
      <c r="M106" s="47">
        <f>IFERROR((VLOOKUP(K104,'input from AMS loads'!$A$1:$E$999,4,FALSE)),0)</f>
        <v>0</v>
      </c>
      <c r="N106" s="45">
        <f>IFERROR((VLOOKUP(N104,'input from AMS loads'!$A$1:$E$999,2,FALSE)),0)</f>
        <v>0</v>
      </c>
      <c r="O106" s="46">
        <f>IFERROR((VLOOKUP(N104,'input from AMS loads'!$A$1:$E$999,3,FALSE)),0)</f>
        <v>0</v>
      </c>
      <c r="P106" s="47">
        <f>IFERROR((VLOOKUP(N104,'input from AMS loads'!$A$1:$E$999,4,FALSE)),0)</f>
        <v>0</v>
      </c>
      <c r="Q106" s="45">
        <f>IFERROR((VLOOKUP(Q104,'input from AMS loads'!$A$1:$E$999,2,FALSE)),0)</f>
        <v>0</v>
      </c>
      <c r="R106" s="46">
        <f>IFERROR((VLOOKUP(Q104,'input from AMS loads'!$A$1:$E$999,3,FALSE)),0)</f>
        <v>0</v>
      </c>
      <c r="S106" s="47">
        <f>IFERROR((VLOOKUP(Q104,'input from AMS loads'!$A$1:$E$999,4,FALSE)),0)</f>
        <v>0</v>
      </c>
      <c r="T106" s="45">
        <f>IFERROR((VLOOKUP(T104,'input from AMS loads'!$A$1:$E$999,2,FALSE)),0)</f>
        <v>0</v>
      </c>
      <c r="U106" s="46">
        <f>IFERROR((VLOOKUP(T104,'input from AMS loads'!$A$1:$E$999,3,FALSE)),0)</f>
        <v>0</v>
      </c>
      <c r="V106" s="47">
        <f>IFERROR((VLOOKUP(T104,'input from AMS loads'!$A$1:$E$999,4,FALSE)),0)</f>
        <v>0</v>
      </c>
      <c r="W106" s="48">
        <f>SUM($B$106,$E$106,$H$106,$K$106,$N$106,$Q$106,$T$106,)</f>
        <v>0</v>
      </c>
      <c r="X106" s="49">
        <f>SUM($C$106,$F$106,$I$106,$L$106,$O$106,$R$106,$U$106)</f>
        <v>0</v>
      </c>
      <c r="Y106" s="50">
        <f>SUM($D$106,$G$106,$J$106,$M$106,$P$106,$S$106,$V$106)</f>
        <v>0</v>
      </c>
      <c r="Z106" s="153"/>
      <c r="AA106" s="153"/>
      <c r="AB106" s="147"/>
      <c r="AC106" s="147"/>
      <c r="AD106" s="147"/>
      <c r="AK106" s="43"/>
      <c r="AL106" s="43"/>
    </row>
    <row r="107" spans="1:38" ht="15" thickBot="1" x14ac:dyDescent="0.35">
      <c r="A107" s="44" t="s">
        <v>37</v>
      </c>
      <c r="B107" s="5"/>
      <c r="C107" s="6"/>
      <c r="D107" s="7"/>
      <c r="E107" s="5"/>
      <c r="F107" s="6"/>
      <c r="G107" s="7"/>
      <c r="H107" s="5"/>
      <c r="I107" s="6"/>
      <c r="J107" s="7"/>
      <c r="K107" s="5"/>
      <c r="L107" s="6"/>
      <c r="M107" s="7"/>
      <c r="N107" s="5"/>
      <c r="O107" s="6"/>
      <c r="P107" s="7"/>
      <c r="Q107" s="5"/>
      <c r="R107" s="6"/>
      <c r="S107" s="7"/>
      <c r="T107" s="5"/>
      <c r="U107" s="6"/>
      <c r="V107" s="7"/>
      <c r="W107" s="48">
        <f>SUM($B$107,$E$107,$H$107,$K$107,$N$107,$Q$107,$T$107,)</f>
        <v>0</v>
      </c>
      <c r="X107" s="49">
        <f>SUM($C$107,$F$107,$I$107,$L$107,$O$107,$R$107,$U$107)</f>
        <v>0</v>
      </c>
      <c r="Y107" s="50">
        <f>SUM($D$107,$G$107,$J$107,$M$107,$P$107,$S$107,$V$107)</f>
        <v>0</v>
      </c>
      <c r="Z107" s="153"/>
      <c r="AA107" s="153"/>
      <c r="AB107" s="147"/>
      <c r="AC107" s="147"/>
      <c r="AD107" s="147"/>
      <c r="AK107" s="43"/>
      <c r="AL107" s="43"/>
    </row>
    <row r="108" spans="1:38" ht="15" thickBot="1" x14ac:dyDescent="0.35">
      <c r="A108" s="54" t="s">
        <v>38</v>
      </c>
      <c r="B108" s="55"/>
      <c r="C108" s="56">
        <f>SUM(B106:D106)</f>
        <v>0</v>
      </c>
      <c r="D108" s="57"/>
      <c r="E108" s="55"/>
      <c r="F108" s="56">
        <f>SUM(E106:G106)</f>
        <v>0</v>
      </c>
      <c r="G108" s="57"/>
      <c r="H108" s="55"/>
      <c r="I108" s="56">
        <f>SUM(H106:J106)</f>
        <v>0</v>
      </c>
      <c r="J108" s="57"/>
      <c r="K108" s="55"/>
      <c r="L108" s="56">
        <f>SUM(K106:M106)</f>
        <v>0</v>
      </c>
      <c r="M108" s="57"/>
      <c r="N108" s="55"/>
      <c r="O108" s="56">
        <f>SUM(N106:P106)</f>
        <v>0</v>
      </c>
      <c r="P108" s="57"/>
      <c r="Q108" s="55"/>
      <c r="R108" s="56">
        <f>SUM(Q106:S106)</f>
        <v>0</v>
      </c>
      <c r="S108" s="57"/>
      <c r="T108" s="55"/>
      <c r="U108" s="56">
        <f>SUM(T106:V106)</f>
        <v>0</v>
      </c>
      <c r="V108" s="57"/>
      <c r="W108" s="167" t="s">
        <v>54</v>
      </c>
      <c r="X108" s="168"/>
      <c r="Y108" s="169"/>
      <c r="Z108" s="153"/>
      <c r="AA108" s="153"/>
      <c r="AB108" s="147"/>
      <c r="AC108" s="147"/>
      <c r="AD108" s="147"/>
      <c r="AK108" s="43"/>
      <c r="AL108" s="43"/>
    </row>
    <row r="109" spans="1:38" ht="15" thickBot="1" x14ac:dyDescent="0.35">
      <c r="A109" s="54" t="s">
        <v>40</v>
      </c>
      <c r="B109" s="58"/>
      <c r="C109" s="56">
        <f>SUM(B107:D107)</f>
        <v>0</v>
      </c>
      <c r="D109" s="59"/>
      <c r="E109" s="58"/>
      <c r="F109" s="56">
        <f>SUM(E107:G107)</f>
        <v>0</v>
      </c>
      <c r="G109" s="59"/>
      <c r="H109" s="58"/>
      <c r="I109" s="56">
        <f>SUM(H107:J107)</f>
        <v>0</v>
      </c>
      <c r="J109" s="59"/>
      <c r="K109" s="58"/>
      <c r="L109" s="56">
        <f>SUM(K107:M107)</f>
        <v>0</v>
      </c>
      <c r="M109" s="59"/>
      <c r="N109" s="58"/>
      <c r="O109" s="56">
        <f>SUM(N107:P107)</f>
        <v>0</v>
      </c>
      <c r="P109" s="59"/>
      <c r="Q109" s="58"/>
      <c r="R109" s="56">
        <f>SUM(Q107:S107)</f>
        <v>0</v>
      </c>
      <c r="S109" s="59"/>
      <c r="T109" s="58"/>
      <c r="U109" s="56">
        <f>SUM(T107:V107)</f>
        <v>0</v>
      </c>
      <c r="V109" s="59"/>
      <c r="W109" s="170"/>
      <c r="X109" s="171"/>
      <c r="Y109" s="172"/>
      <c r="Z109" s="154"/>
      <c r="AA109" s="154"/>
      <c r="AB109" s="148"/>
      <c r="AC109" s="148"/>
      <c r="AD109" s="148"/>
      <c r="AK109" s="43"/>
      <c r="AL109" s="43"/>
    </row>
    <row r="110" spans="1:38" ht="21" thickBot="1" x14ac:dyDescent="0.35">
      <c r="A110" s="33" t="s">
        <v>23</v>
      </c>
      <c r="B110" s="157">
        <f>B104+7</f>
        <v>44116</v>
      </c>
      <c r="C110" s="158"/>
      <c r="D110" s="159"/>
      <c r="E110" s="157">
        <f>B110+1</f>
        <v>44117</v>
      </c>
      <c r="F110" s="158"/>
      <c r="G110" s="159"/>
      <c r="H110" s="157">
        <f t="shared" ref="H110" si="81">E110+1</f>
        <v>44118</v>
      </c>
      <c r="I110" s="158"/>
      <c r="J110" s="159"/>
      <c r="K110" s="157">
        <f t="shared" ref="K110" si="82">H110+1</f>
        <v>44119</v>
      </c>
      <c r="L110" s="158"/>
      <c r="M110" s="159"/>
      <c r="N110" s="157">
        <f t="shared" ref="N110" si="83">K110+1</f>
        <v>44120</v>
      </c>
      <c r="O110" s="158"/>
      <c r="P110" s="159"/>
      <c r="Q110" s="157">
        <f t="shared" ref="Q110" si="84">N110+1</f>
        <v>44121</v>
      </c>
      <c r="R110" s="158"/>
      <c r="S110" s="159"/>
      <c r="T110" s="157">
        <f t="shared" ref="T110" si="85">Q110+1</f>
        <v>44122</v>
      </c>
      <c r="U110" s="158"/>
      <c r="V110" s="159"/>
      <c r="W110" s="149" t="s">
        <v>24</v>
      </c>
      <c r="X110" s="150"/>
      <c r="Y110" s="151"/>
      <c r="Z110" s="34" t="s">
        <v>25</v>
      </c>
      <c r="AA110" s="34" t="s">
        <v>26</v>
      </c>
      <c r="AB110" s="34" t="s">
        <v>27</v>
      </c>
      <c r="AC110" s="34" t="s">
        <v>28</v>
      </c>
      <c r="AD110" s="34" t="s">
        <v>27</v>
      </c>
      <c r="AK110" s="35"/>
      <c r="AL110" s="35"/>
    </row>
    <row r="111" spans="1:38" ht="15" thickBot="1" x14ac:dyDescent="0.35">
      <c r="A111" s="36" t="s">
        <v>29</v>
      </c>
      <c r="B111" s="37" t="s">
        <v>30</v>
      </c>
      <c r="C111" s="38" t="s">
        <v>31</v>
      </c>
      <c r="D111" s="39" t="s">
        <v>32</v>
      </c>
      <c r="E111" s="37" t="s">
        <v>30</v>
      </c>
      <c r="F111" s="38" t="s">
        <v>31</v>
      </c>
      <c r="G111" s="39" t="s">
        <v>32</v>
      </c>
      <c r="H111" s="37" t="s">
        <v>30</v>
      </c>
      <c r="I111" s="38" t="s">
        <v>31</v>
      </c>
      <c r="J111" s="39" t="s">
        <v>32</v>
      </c>
      <c r="K111" s="37" t="s">
        <v>30</v>
      </c>
      <c r="L111" s="38" t="s">
        <v>31</v>
      </c>
      <c r="M111" s="39" t="s">
        <v>32</v>
      </c>
      <c r="N111" s="37" t="s">
        <v>30</v>
      </c>
      <c r="O111" s="38" t="s">
        <v>31</v>
      </c>
      <c r="P111" s="39" t="s">
        <v>32</v>
      </c>
      <c r="Q111" s="37" t="s">
        <v>30</v>
      </c>
      <c r="R111" s="38" t="s">
        <v>31</v>
      </c>
      <c r="S111" s="39" t="s">
        <v>32</v>
      </c>
      <c r="T111" s="37" t="s">
        <v>30</v>
      </c>
      <c r="U111" s="38" t="s">
        <v>31</v>
      </c>
      <c r="V111" s="39" t="s">
        <v>32</v>
      </c>
      <c r="W111" s="40" t="s">
        <v>33</v>
      </c>
      <c r="X111" s="41" t="s">
        <v>34</v>
      </c>
      <c r="Y111" s="42" t="s">
        <v>35</v>
      </c>
      <c r="Z111" s="152">
        <f>SUM(C114:V114)</f>
        <v>0</v>
      </c>
      <c r="AA111" s="152">
        <f>SUM(C115:V115)</f>
        <v>0</v>
      </c>
      <c r="AB111" s="146" t="str">
        <f>IF(ISERROR((Z111/Z105)-1),"",(Z111/Z105)-1)</f>
        <v/>
      </c>
      <c r="AC111" s="146" t="str">
        <f>IF(ISERROR((AA111/AA105)-1),"",(AA111/AA105)-1)</f>
        <v/>
      </c>
      <c r="AD111" s="146" t="str">
        <f>IF(ISERROR((Z111/Z99)-1),"",(Z111/Z99)-1)</f>
        <v/>
      </c>
      <c r="AK111" s="43"/>
      <c r="AL111" s="43"/>
    </row>
    <row r="112" spans="1:38" x14ac:dyDescent="0.3">
      <c r="A112" s="44" t="s">
        <v>36</v>
      </c>
      <c r="B112" s="45">
        <f>IFERROR((VLOOKUP(B110,'input from AMS loads'!$A$1:$E$999,2,FALSE)),0)</f>
        <v>0</v>
      </c>
      <c r="C112" s="46">
        <f>IFERROR((VLOOKUP(B110,'input from AMS loads'!$A$1:$E$999,3,FALSE)),0)</f>
        <v>0</v>
      </c>
      <c r="D112" s="47">
        <f>IFERROR((VLOOKUP(B110,'input from AMS loads'!$A$1:$E$999,4,FALSE)),0)</f>
        <v>0</v>
      </c>
      <c r="E112" s="45">
        <f>IFERROR((VLOOKUP(E110,'input from AMS loads'!$A$1:$E$999,2,FALSE)),0)</f>
        <v>0</v>
      </c>
      <c r="F112" s="46">
        <f>IFERROR((VLOOKUP(E110,'input from AMS loads'!$A$1:$E$999,3,FALSE)),0)</f>
        <v>0</v>
      </c>
      <c r="G112" s="47">
        <f>IFERROR((VLOOKUP(E110,'input from AMS loads'!$A$1:$E$999,4,FALSE)),0)</f>
        <v>0</v>
      </c>
      <c r="H112" s="45">
        <f>IFERROR((VLOOKUP(H110,'input from AMS loads'!$A$1:$E$999,2,FALSE)),0)</f>
        <v>0</v>
      </c>
      <c r="I112" s="46">
        <f>IFERROR((VLOOKUP(H110,'input from AMS loads'!$A$1:$E$999,3,FALSE)),0)</f>
        <v>0</v>
      </c>
      <c r="J112" s="47">
        <f>IFERROR((VLOOKUP(H110,'input from AMS loads'!$A$1:$E$999,4,FALSE)),0)</f>
        <v>0</v>
      </c>
      <c r="K112" s="45">
        <f>IFERROR((VLOOKUP(K110,'input from AMS loads'!$A$1:$E$999,2,FALSE)),0)</f>
        <v>0</v>
      </c>
      <c r="L112" s="46">
        <f>IFERROR((VLOOKUP(K110,'input from AMS loads'!$A$1:$E$999,3,FALSE)),0)</f>
        <v>0</v>
      </c>
      <c r="M112" s="47">
        <f>IFERROR((VLOOKUP(K110,'input from AMS loads'!$A$1:$E$999,4,FALSE)),0)</f>
        <v>0</v>
      </c>
      <c r="N112" s="45">
        <f>IFERROR((VLOOKUP(N110,'input from AMS loads'!$A$1:$E$999,2,FALSE)),0)</f>
        <v>0</v>
      </c>
      <c r="O112" s="46">
        <f>IFERROR((VLOOKUP(N110,'input from AMS loads'!$A$1:$E$999,3,FALSE)),0)</f>
        <v>0</v>
      </c>
      <c r="P112" s="47">
        <f>IFERROR((VLOOKUP(N110,'input from AMS loads'!$A$1:$E$999,4,FALSE)),0)</f>
        <v>0</v>
      </c>
      <c r="Q112" s="45">
        <f>IFERROR((VLOOKUP(Q110,'input from AMS loads'!$A$1:$E$999,2,FALSE)),0)</f>
        <v>0</v>
      </c>
      <c r="R112" s="46">
        <f>IFERROR((VLOOKUP(Q110,'input from AMS loads'!$A$1:$E$999,3,FALSE)),0)</f>
        <v>0</v>
      </c>
      <c r="S112" s="47">
        <f>IFERROR((VLOOKUP(Q110,'input from AMS loads'!$A$1:$E$999,4,FALSE)),0)</f>
        <v>0</v>
      </c>
      <c r="T112" s="45">
        <f>IFERROR((VLOOKUP(T110,'input from AMS loads'!$A$1:$E$999,2,FALSE)),0)</f>
        <v>0</v>
      </c>
      <c r="U112" s="46">
        <f>IFERROR((VLOOKUP(T110,'input from AMS loads'!$A$1:$E$999,3,FALSE)),0)</f>
        <v>0</v>
      </c>
      <c r="V112" s="47">
        <f>IFERROR((VLOOKUP(T110,'input from AMS loads'!$A$1:$E$999,4,FALSE)),0)</f>
        <v>0</v>
      </c>
      <c r="W112" s="48">
        <f>SUM($B$112,$E$112,$H$112,$K$112,$N$112,$Q$112,$T$112,)</f>
        <v>0</v>
      </c>
      <c r="X112" s="49">
        <f>SUM($C$112,$F$112,$I$112,$L$112,$O$112,$R$112,$U$112)</f>
        <v>0</v>
      </c>
      <c r="Y112" s="50">
        <f>SUM($D$112,$G$112,$J$112,$M$112,$P$112,$S$112,$V$112)</f>
        <v>0</v>
      </c>
      <c r="Z112" s="153"/>
      <c r="AA112" s="153"/>
      <c r="AB112" s="147"/>
      <c r="AC112" s="147"/>
      <c r="AD112" s="147"/>
      <c r="AK112" s="43"/>
      <c r="AL112" s="43"/>
    </row>
    <row r="113" spans="1:38" ht="15" thickBot="1" x14ac:dyDescent="0.35">
      <c r="A113" s="44" t="s">
        <v>37</v>
      </c>
      <c r="B113" s="5"/>
      <c r="C113" s="6"/>
      <c r="D113" s="7"/>
      <c r="E113" s="5"/>
      <c r="F113" s="6"/>
      <c r="G113" s="7"/>
      <c r="H113" s="5"/>
      <c r="I113" s="6"/>
      <c r="J113" s="7"/>
      <c r="K113" s="5"/>
      <c r="L113" s="6"/>
      <c r="M113" s="7"/>
      <c r="N113" s="5"/>
      <c r="O113" s="6"/>
      <c r="P113" s="7"/>
      <c r="Q113" s="5"/>
      <c r="R113" s="6"/>
      <c r="S113" s="7"/>
      <c r="T113" s="5"/>
      <c r="U113" s="6"/>
      <c r="V113" s="7"/>
      <c r="W113" s="48">
        <f>SUM($B$113,$E$113,$H$113,$K$113,$N$113,$Q$113,$T$113,)</f>
        <v>0</v>
      </c>
      <c r="X113" s="49">
        <f>SUM($C$113,$F$113,$I$113,$L$113,$O$113,$R$113,$U$113)</f>
        <v>0</v>
      </c>
      <c r="Y113" s="50">
        <f>SUM($D$113,$G$113,$J$113,$M$113,$P$113,$S$113,$V$113)</f>
        <v>0</v>
      </c>
      <c r="Z113" s="153"/>
      <c r="AA113" s="153"/>
      <c r="AB113" s="147"/>
      <c r="AC113" s="147"/>
      <c r="AD113" s="147"/>
      <c r="AK113" s="43"/>
      <c r="AL113" s="43"/>
    </row>
    <row r="114" spans="1:38" ht="15" thickBot="1" x14ac:dyDescent="0.35">
      <c r="A114" s="54" t="s">
        <v>38</v>
      </c>
      <c r="B114" s="55"/>
      <c r="C114" s="56">
        <f>SUM(B112:D112)</f>
        <v>0</v>
      </c>
      <c r="D114" s="57"/>
      <c r="E114" s="55"/>
      <c r="F114" s="56">
        <f>SUM(E112:G112)</f>
        <v>0</v>
      </c>
      <c r="G114" s="57"/>
      <c r="H114" s="55"/>
      <c r="I114" s="56">
        <f>SUM(H112:J112)</f>
        <v>0</v>
      </c>
      <c r="J114" s="57"/>
      <c r="K114" s="55"/>
      <c r="L114" s="56">
        <f>SUM(K112:M112)</f>
        <v>0</v>
      </c>
      <c r="M114" s="57"/>
      <c r="N114" s="55"/>
      <c r="O114" s="56">
        <f>SUM(N112:P112)</f>
        <v>0</v>
      </c>
      <c r="P114" s="57"/>
      <c r="Q114" s="55"/>
      <c r="R114" s="56">
        <f>SUM(Q112:S112)</f>
        <v>0</v>
      </c>
      <c r="S114" s="57"/>
      <c r="T114" s="55"/>
      <c r="U114" s="56">
        <f>SUM(T112:V112)</f>
        <v>0</v>
      </c>
      <c r="V114" s="57"/>
      <c r="W114" s="167" t="s">
        <v>55</v>
      </c>
      <c r="X114" s="168"/>
      <c r="Y114" s="169"/>
      <c r="Z114" s="153"/>
      <c r="AA114" s="153"/>
      <c r="AB114" s="147"/>
      <c r="AC114" s="147"/>
      <c r="AD114" s="147"/>
      <c r="AK114" s="43"/>
      <c r="AL114" s="43"/>
    </row>
    <row r="115" spans="1:38" ht="15" thickBot="1" x14ac:dyDescent="0.35">
      <c r="A115" s="54" t="s">
        <v>40</v>
      </c>
      <c r="B115" s="58"/>
      <c r="C115" s="56">
        <f>SUM(B113:D113)</f>
        <v>0</v>
      </c>
      <c r="D115" s="59"/>
      <c r="E115" s="58"/>
      <c r="F115" s="56">
        <f>SUM(E113:G113)</f>
        <v>0</v>
      </c>
      <c r="G115" s="59"/>
      <c r="H115" s="58"/>
      <c r="I115" s="56">
        <f>SUM(H113:J113)</f>
        <v>0</v>
      </c>
      <c r="J115" s="59"/>
      <c r="K115" s="58"/>
      <c r="L115" s="56">
        <f>SUM(K113:M113)</f>
        <v>0</v>
      </c>
      <c r="M115" s="59"/>
      <c r="N115" s="58"/>
      <c r="O115" s="56">
        <f>SUM(N113:P113)</f>
        <v>0</v>
      </c>
      <c r="P115" s="59"/>
      <c r="Q115" s="58"/>
      <c r="R115" s="56">
        <f>SUM(Q113:S113)</f>
        <v>0</v>
      </c>
      <c r="S115" s="59"/>
      <c r="T115" s="58"/>
      <c r="U115" s="56">
        <f>SUM(T113:V113)</f>
        <v>0</v>
      </c>
      <c r="V115" s="59"/>
      <c r="W115" s="170"/>
      <c r="X115" s="171"/>
      <c r="Y115" s="172"/>
      <c r="Z115" s="154"/>
      <c r="AA115" s="154"/>
      <c r="AB115" s="148"/>
      <c r="AC115" s="148"/>
      <c r="AD115" s="148"/>
      <c r="AK115" s="43"/>
      <c r="AL115" s="43"/>
    </row>
    <row r="116" spans="1:38" ht="21" thickBot="1" x14ac:dyDescent="0.35">
      <c r="A116" s="33" t="s">
        <v>23</v>
      </c>
      <c r="B116" s="157">
        <f>B110+7</f>
        <v>44123</v>
      </c>
      <c r="C116" s="158"/>
      <c r="D116" s="159"/>
      <c r="E116" s="157">
        <f>B116+1</f>
        <v>44124</v>
      </c>
      <c r="F116" s="158"/>
      <c r="G116" s="159"/>
      <c r="H116" s="157">
        <f t="shared" ref="H116" si="86">E116+1</f>
        <v>44125</v>
      </c>
      <c r="I116" s="158"/>
      <c r="J116" s="159"/>
      <c r="K116" s="157">
        <f t="shared" ref="K116" si="87">H116+1</f>
        <v>44126</v>
      </c>
      <c r="L116" s="158"/>
      <c r="M116" s="159"/>
      <c r="N116" s="157">
        <f t="shared" ref="N116" si="88">K116+1</f>
        <v>44127</v>
      </c>
      <c r="O116" s="158"/>
      <c r="P116" s="159"/>
      <c r="Q116" s="157">
        <f t="shared" ref="Q116" si="89">N116+1</f>
        <v>44128</v>
      </c>
      <c r="R116" s="158"/>
      <c r="S116" s="159"/>
      <c r="T116" s="157">
        <f t="shared" ref="T116" si="90">Q116+1</f>
        <v>44129</v>
      </c>
      <c r="U116" s="158"/>
      <c r="V116" s="159"/>
      <c r="W116" s="149" t="s">
        <v>24</v>
      </c>
      <c r="X116" s="150"/>
      <c r="Y116" s="151"/>
      <c r="Z116" s="34" t="s">
        <v>25</v>
      </c>
      <c r="AA116" s="34" t="s">
        <v>26</v>
      </c>
      <c r="AB116" s="34" t="s">
        <v>27</v>
      </c>
      <c r="AC116" s="34" t="s">
        <v>28</v>
      </c>
      <c r="AD116" s="34" t="s">
        <v>27</v>
      </c>
      <c r="AK116" s="35"/>
      <c r="AL116" s="35"/>
    </row>
    <row r="117" spans="1:38" ht="15" thickBot="1" x14ac:dyDescent="0.35">
      <c r="A117" s="36" t="s">
        <v>29</v>
      </c>
      <c r="B117" s="37" t="s">
        <v>30</v>
      </c>
      <c r="C117" s="38" t="s">
        <v>31</v>
      </c>
      <c r="D117" s="39" t="s">
        <v>32</v>
      </c>
      <c r="E117" s="37" t="s">
        <v>30</v>
      </c>
      <c r="F117" s="38" t="s">
        <v>31</v>
      </c>
      <c r="G117" s="39" t="s">
        <v>32</v>
      </c>
      <c r="H117" s="37" t="s">
        <v>30</v>
      </c>
      <c r="I117" s="38" t="s">
        <v>31</v>
      </c>
      <c r="J117" s="39" t="s">
        <v>32</v>
      </c>
      <c r="K117" s="37" t="s">
        <v>30</v>
      </c>
      <c r="L117" s="38" t="s">
        <v>31</v>
      </c>
      <c r="M117" s="39" t="s">
        <v>32</v>
      </c>
      <c r="N117" s="37" t="s">
        <v>30</v>
      </c>
      <c r="O117" s="38" t="s">
        <v>31</v>
      </c>
      <c r="P117" s="39" t="s">
        <v>32</v>
      </c>
      <c r="Q117" s="37" t="s">
        <v>30</v>
      </c>
      <c r="R117" s="38" t="s">
        <v>31</v>
      </c>
      <c r="S117" s="39" t="s">
        <v>32</v>
      </c>
      <c r="T117" s="37" t="s">
        <v>30</v>
      </c>
      <c r="U117" s="38" t="s">
        <v>31</v>
      </c>
      <c r="V117" s="39" t="s">
        <v>32</v>
      </c>
      <c r="W117" s="40" t="s">
        <v>33</v>
      </c>
      <c r="X117" s="41" t="s">
        <v>34</v>
      </c>
      <c r="Y117" s="42" t="s">
        <v>35</v>
      </c>
      <c r="Z117" s="152">
        <f>SUM(C120:V120)</f>
        <v>0</v>
      </c>
      <c r="AA117" s="152">
        <f>SUM(C121:V121)</f>
        <v>0</v>
      </c>
      <c r="AB117" s="146" t="str">
        <f>IF(ISERROR((Z117/Z111)-1),"",(Z117/Z111)-1)</f>
        <v/>
      </c>
      <c r="AC117" s="146" t="str">
        <f>IF(ISERROR((AA117/AA111)-1),"",(AA117/AA111)-1)</f>
        <v/>
      </c>
      <c r="AD117" s="146" t="str">
        <f>IF(ISERROR((Z117/Z105)-1),"",(Z117/Z105)-1)</f>
        <v/>
      </c>
      <c r="AK117" s="43"/>
      <c r="AL117" s="43"/>
    </row>
    <row r="118" spans="1:38" x14ac:dyDescent="0.3">
      <c r="A118" s="44" t="s">
        <v>36</v>
      </c>
      <c r="B118" s="45">
        <f>IFERROR((VLOOKUP(B116,'input from AMS loads'!$A$1:$E$999,2,FALSE)),0)</f>
        <v>0</v>
      </c>
      <c r="C118" s="46">
        <f>IFERROR((VLOOKUP(B116,'input from AMS loads'!$A$1:$E$999,3,FALSE)),0)</f>
        <v>0</v>
      </c>
      <c r="D118" s="47">
        <f>IFERROR((VLOOKUP(B116,'input from AMS loads'!$A$1:$E$999,4,FALSE)),0)</f>
        <v>0</v>
      </c>
      <c r="E118" s="45">
        <f>IFERROR((VLOOKUP(E116,'input from AMS loads'!$A$1:$E$999,2,FALSE)),0)</f>
        <v>0</v>
      </c>
      <c r="F118" s="46">
        <f>IFERROR((VLOOKUP(E116,'input from AMS loads'!$A$1:$E$999,3,FALSE)),0)</f>
        <v>0</v>
      </c>
      <c r="G118" s="47">
        <f>IFERROR((VLOOKUP(E116,'input from AMS loads'!$A$1:$E$999,4,FALSE)),0)</f>
        <v>0</v>
      </c>
      <c r="H118" s="45">
        <f>IFERROR((VLOOKUP(H116,'input from AMS loads'!$A$1:$E$999,2,FALSE)),0)</f>
        <v>0</v>
      </c>
      <c r="I118" s="46">
        <f>IFERROR((VLOOKUP(H116,'input from AMS loads'!$A$1:$E$999,3,FALSE)),0)</f>
        <v>0</v>
      </c>
      <c r="J118" s="47">
        <f>IFERROR((VLOOKUP(H116,'input from AMS loads'!$A$1:$E$999,4,FALSE)),0)</f>
        <v>0</v>
      </c>
      <c r="K118" s="45">
        <f>IFERROR((VLOOKUP(K116,'input from AMS loads'!$A$1:$E$999,2,FALSE)),0)</f>
        <v>0</v>
      </c>
      <c r="L118" s="46">
        <f>IFERROR((VLOOKUP(K116,'input from AMS loads'!$A$1:$E$999,3,FALSE)),0)</f>
        <v>0</v>
      </c>
      <c r="M118" s="47">
        <f>IFERROR((VLOOKUP(K116,'input from AMS loads'!$A$1:$E$999,4,FALSE)),0)</f>
        <v>0</v>
      </c>
      <c r="N118" s="45">
        <f>IFERROR((VLOOKUP(N116,'input from AMS loads'!$A$1:$E$999,2,FALSE)),0)</f>
        <v>0</v>
      </c>
      <c r="O118" s="46">
        <f>IFERROR((VLOOKUP(N116,'input from AMS loads'!$A$1:$E$999,3,FALSE)),0)</f>
        <v>0</v>
      </c>
      <c r="P118" s="47">
        <f>IFERROR((VLOOKUP(N116,'input from AMS loads'!$A$1:$E$999,4,FALSE)),0)</f>
        <v>0</v>
      </c>
      <c r="Q118" s="45">
        <f>IFERROR((VLOOKUP(Q116,'input from AMS loads'!$A$1:$E$999,2,FALSE)),0)</f>
        <v>0</v>
      </c>
      <c r="R118" s="46">
        <f>IFERROR((VLOOKUP(Q116,'input from AMS loads'!$A$1:$E$999,3,FALSE)),0)</f>
        <v>0</v>
      </c>
      <c r="S118" s="47">
        <f>IFERROR((VLOOKUP(Q116,'input from AMS loads'!$A$1:$E$999,4,FALSE)),0)</f>
        <v>0</v>
      </c>
      <c r="T118" s="45">
        <f>IFERROR((VLOOKUP(T116,'input from AMS loads'!$A$1:$E$999,2,FALSE)),0)</f>
        <v>0</v>
      </c>
      <c r="U118" s="46">
        <f>IFERROR((VLOOKUP(T116,'input from AMS loads'!$A$1:$E$999,3,FALSE)),0)</f>
        <v>0</v>
      </c>
      <c r="V118" s="47">
        <f>IFERROR((VLOOKUP(T116,'input from AMS loads'!$A$1:$E$999,4,FALSE)),0)</f>
        <v>0</v>
      </c>
      <c r="W118" s="48">
        <f>SUM($B$118,$E$118,$H$118,$K$118,$N$118,$Q$118,$T$118,)</f>
        <v>0</v>
      </c>
      <c r="X118" s="49">
        <f>SUM($C$118,$F$118,$I$118,$L$118,$O$118,$R$118,$U$118)</f>
        <v>0</v>
      </c>
      <c r="Y118" s="50">
        <f>SUM($D$118,$G$118,$J$118,$M$118,$P$118,$S$118,$V$118)</f>
        <v>0</v>
      </c>
      <c r="Z118" s="153"/>
      <c r="AA118" s="153"/>
      <c r="AB118" s="147"/>
      <c r="AC118" s="147"/>
      <c r="AD118" s="147"/>
      <c r="AK118" s="43"/>
      <c r="AL118" s="43"/>
    </row>
    <row r="119" spans="1:38" ht="15" thickBot="1" x14ac:dyDescent="0.35">
      <c r="A119" s="44" t="s">
        <v>37</v>
      </c>
      <c r="B119" s="5"/>
      <c r="C119" s="6"/>
      <c r="D119" s="7"/>
      <c r="E119" s="5"/>
      <c r="F119" s="6"/>
      <c r="G119" s="7"/>
      <c r="H119" s="5"/>
      <c r="I119" s="6"/>
      <c r="J119" s="7"/>
      <c r="K119" s="5"/>
      <c r="L119" s="6"/>
      <c r="M119" s="7"/>
      <c r="N119" s="5"/>
      <c r="O119" s="6"/>
      <c r="P119" s="7"/>
      <c r="Q119" s="5"/>
      <c r="R119" s="6"/>
      <c r="S119" s="7"/>
      <c r="T119" s="5"/>
      <c r="U119" s="6"/>
      <c r="V119" s="7"/>
      <c r="W119" s="48">
        <f>SUM($B$119,$E$119,$H$119,$K$119,$N$119,$Q$119,$T$119,)</f>
        <v>0</v>
      </c>
      <c r="X119" s="49">
        <f>SUM($C$119,$F$119,$I$119,$L$119,$O$119,$R$119,$U$119)</f>
        <v>0</v>
      </c>
      <c r="Y119" s="50">
        <f>SUM($D$119,$G$119,$J$119,$M$119,$P$119,$S$119,$V$119)</f>
        <v>0</v>
      </c>
      <c r="Z119" s="153"/>
      <c r="AA119" s="153"/>
      <c r="AB119" s="147"/>
      <c r="AC119" s="147"/>
      <c r="AD119" s="147"/>
      <c r="AK119" s="43"/>
      <c r="AL119" s="43"/>
    </row>
    <row r="120" spans="1:38" ht="15" thickBot="1" x14ac:dyDescent="0.35">
      <c r="A120" s="54" t="s">
        <v>38</v>
      </c>
      <c r="B120" s="55"/>
      <c r="C120" s="56">
        <f>SUM(B118:D118)</f>
        <v>0</v>
      </c>
      <c r="D120" s="57"/>
      <c r="E120" s="55"/>
      <c r="F120" s="56">
        <f>SUM(E118:G118)</f>
        <v>0</v>
      </c>
      <c r="G120" s="57"/>
      <c r="H120" s="55"/>
      <c r="I120" s="56">
        <f>SUM(H118:J118)</f>
        <v>0</v>
      </c>
      <c r="J120" s="57"/>
      <c r="K120" s="55"/>
      <c r="L120" s="56">
        <f>SUM(K118:M118)</f>
        <v>0</v>
      </c>
      <c r="M120" s="57"/>
      <c r="N120" s="55"/>
      <c r="O120" s="56">
        <f>SUM(N118:P118)</f>
        <v>0</v>
      </c>
      <c r="P120" s="57"/>
      <c r="Q120" s="55"/>
      <c r="R120" s="56">
        <f>SUM(Q118:S118)</f>
        <v>0</v>
      </c>
      <c r="S120" s="57"/>
      <c r="T120" s="55"/>
      <c r="U120" s="56">
        <f>SUM(T118:V118)</f>
        <v>0</v>
      </c>
      <c r="V120" s="57"/>
      <c r="W120" s="167" t="s">
        <v>56</v>
      </c>
      <c r="X120" s="168"/>
      <c r="Y120" s="169"/>
      <c r="Z120" s="153"/>
      <c r="AA120" s="153"/>
      <c r="AB120" s="147"/>
      <c r="AC120" s="147"/>
      <c r="AD120" s="147"/>
      <c r="AK120" s="43"/>
      <c r="AL120" s="43"/>
    </row>
    <row r="121" spans="1:38" ht="15" thickBot="1" x14ac:dyDescent="0.35">
      <c r="A121" s="54" t="s">
        <v>40</v>
      </c>
      <c r="B121" s="58"/>
      <c r="C121" s="56">
        <f>SUM(B119:D119)</f>
        <v>0</v>
      </c>
      <c r="D121" s="59"/>
      <c r="E121" s="58"/>
      <c r="F121" s="56">
        <f>SUM(E119:G119)</f>
        <v>0</v>
      </c>
      <c r="G121" s="59"/>
      <c r="H121" s="58"/>
      <c r="I121" s="56">
        <f>SUM(H119:J119)</f>
        <v>0</v>
      </c>
      <c r="J121" s="59"/>
      <c r="K121" s="58"/>
      <c r="L121" s="56">
        <f>SUM(K119:M119)</f>
        <v>0</v>
      </c>
      <c r="M121" s="59"/>
      <c r="N121" s="58"/>
      <c r="O121" s="56">
        <f>SUM(N119:P119)</f>
        <v>0</v>
      </c>
      <c r="P121" s="59"/>
      <c r="Q121" s="58"/>
      <c r="R121" s="56">
        <f>SUM(Q119:S119)</f>
        <v>0</v>
      </c>
      <c r="S121" s="59"/>
      <c r="T121" s="58"/>
      <c r="U121" s="56">
        <f>SUM(T119:V119)</f>
        <v>0</v>
      </c>
      <c r="V121" s="59"/>
      <c r="W121" s="170"/>
      <c r="X121" s="171"/>
      <c r="Y121" s="172"/>
      <c r="Z121" s="154"/>
      <c r="AA121" s="154"/>
      <c r="AB121" s="148"/>
      <c r="AC121" s="148"/>
      <c r="AD121" s="148"/>
      <c r="AK121" s="43"/>
      <c r="AL121" s="43"/>
    </row>
    <row r="122" spans="1:38" ht="21" thickBot="1" x14ac:dyDescent="0.35">
      <c r="A122" s="33" t="s">
        <v>23</v>
      </c>
      <c r="B122" s="157">
        <f>B116+7</f>
        <v>44130</v>
      </c>
      <c r="C122" s="158"/>
      <c r="D122" s="159"/>
      <c r="E122" s="157">
        <f>B122+1</f>
        <v>44131</v>
      </c>
      <c r="F122" s="158"/>
      <c r="G122" s="159"/>
      <c r="H122" s="157">
        <f t="shared" ref="H122" si="91">E122+1</f>
        <v>44132</v>
      </c>
      <c r="I122" s="158"/>
      <c r="J122" s="159"/>
      <c r="K122" s="157">
        <f t="shared" ref="K122" si="92">H122+1</f>
        <v>44133</v>
      </c>
      <c r="L122" s="158"/>
      <c r="M122" s="159"/>
      <c r="N122" s="157">
        <f t="shared" ref="N122" si="93">K122+1</f>
        <v>44134</v>
      </c>
      <c r="O122" s="158"/>
      <c r="P122" s="159"/>
      <c r="Q122" s="157">
        <f t="shared" ref="Q122" si="94">N122+1</f>
        <v>44135</v>
      </c>
      <c r="R122" s="158"/>
      <c r="S122" s="159"/>
      <c r="T122" s="157">
        <f t="shared" ref="T122" si="95">Q122+1</f>
        <v>44136</v>
      </c>
      <c r="U122" s="158"/>
      <c r="V122" s="159"/>
      <c r="W122" s="149" t="s">
        <v>24</v>
      </c>
      <c r="X122" s="150"/>
      <c r="Y122" s="151"/>
      <c r="Z122" s="34" t="s">
        <v>25</v>
      </c>
      <c r="AA122" s="34" t="s">
        <v>26</v>
      </c>
      <c r="AB122" s="34" t="s">
        <v>27</v>
      </c>
      <c r="AC122" s="34" t="s">
        <v>28</v>
      </c>
      <c r="AD122" s="34" t="s">
        <v>27</v>
      </c>
      <c r="AK122" s="35"/>
      <c r="AL122" s="35"/>
    </row>
    <row r="123" spans="1:38" ht="15" thickBot="1" x14ac:dyDescent="0.35">
      <c r="A123" s="36" t="s">
        <v>29</v>
      </c>
      <c r="B123" s="37" t="s">
        <v>30</v>
      </c>
      <c r="C123" s="38" t="s">
        <v>31</v>
      </c>
      <c r="D123" s="39" t="s">
        <v>32</v>
      </c>
      <c r="E123" s="37" t="s">
        <v>30</v>
      </c>
      <c r="F123" s="38" t="s">
        <v>31</v>
      </c>
      <c r="G123" s="39" t="s">
        <v>32</v>
      </c>
      <c r="H123" s="37" t="s">
        <v>30</v>
      </c>
      <c r="I123" s="38" t="s">
        <v>31</v>
      </c>
      <c r="J123" s="39" t="s">
        <v>32</v>
      </c>
      <c r="K123" s="37" t="s">
        <v>30</v>
      </c>
      <c r="L123" s="38" t="s">
        <v>31</v>
      </c>
      <c r="M123" s="39" t="s">
        <v>32</v>
      </c>
      <c r="N123" s="37" t="s">
        <v>30</v>
      </c>
      <c r="O123" s="38" t="s">
        <v>31</v>
      </c>
      <c r="P123" s="39" t="s">
        <v>32</v>
      </c>
      <c r="Q123" s="37" t="s">
        <v>30</v>
      </c>
      <c r="R123" s="38" t="s">
        <v>31</v>
      </c>
      <c r="S123" s="39" t="s">
        <v>32</v>
      </c>
      <c r="T123" s="37" t="s">
        <v>30</v>
      </c>
      <c r="U123" s="38" t="s">
        <v>31</v>
      </c>
      <c r="V123" s="39" t="s">
        <v>32</v>
      </c>
      <c r="W123" s="40" t="s">
        <v>33</v>
      </c>
      <c r="X123" s="41" t="s">
        <v>34</v>
      </c>
      <c r="Y123" s="42" t="s">
        <v>35</v>
      </c>
      <c r="Z123" s="152">
        <f>SUM(C126:V126)</f>
        <v>0</v>
      </c>
      <c r="AA123" s="152">
        <f>SUM(C127:V127)</f>
        <v>0</v>
      </c>
      <c r="AB123" s="146" t="str">
        <f>IF(ISERROR((Z123/Z117)-1),"",(Z123/Z117)-1)</f>
        <v/>
      </c>
      <c r="AC123" s="146" t="str">
        <f>IF(ISERROR((AA123/AA117)-1),"",(AA123/AA117)-1)</f>
        <v/>
      </c>
      <c r="AD123" s="146" t="str">
        <f>IF(ISERROR((Z123/Z111)-1),"",(Z123/Z111)-1)</f>
        <v/>
      </c>
      <c r="AK123" s="43"/>
      <c r="AL123" s="43"/>
    </row>
    <row r="124" spans="1:38" x14ac:dyDescent="0.3">
      <c r="A124" s="44" t="s">
        <v>36</v>
      </c>
      <c r="B124" s="45">
        <f>IFERROR((VLOOKUP(B122,'input from AMS loads'!$A$1:$E$999,2,FALSE)),0)</f>
        <v>0</v>
      </c>
      <c r="C124" s="46">
        <f>IFERROR((VLOOKUP(B122,'input from AMS loads'!$A$1:$E$999,3,FALSE)),0)</f>
        <v>0</v>
      </c>
      <c r="D124" s="47">
        <f>IFERROR((VLOOKUP(B122,'input from AMS loads'!$A$1:$E$999,4,FALSE)),0)</f>
        <v>0</v>
      </c>
      <c r="E124" s="45">
        <f>IFERROR((VLOOKUP(E122,'input from AMS loads'!$A$1:$E$999,2,FALSE)),0)</f>
        <v>0</v>
      </c>
      <c r="F124" s="46">
        <f>IFERROR((VLOOKUP(E122,'input from AMS loads'!$A$1:$E$999,3,FALSE)),0)</f>
        <v>0</v>
      </c>
      <c r="G124" s="47">
        <f>IFERROR((VLOOKUP(E122,'input from AMS loads'!$A$1:$E$999,4,FALSE)),0)</f>
        <v>0</v>
      </c>
      <c r="H124" s="45">
        <f>IFERROR((VLOOKUP(H122,'input from AMS loads'!$A$1:$E$999,2,FALSE)),0)</f>
        <v>0</v>
      </c>
      <c r="I124" s="46">
        <f>IFERROR((VLOOKUP(H122,'input from AMS loads'!$A$1:$E$999,3,FALSE)),0)</f>
        <v>0</v>
      </c>
      <c r="J124" s="47">
        <f>IFERROR((VLOOKUP(H122,'input from AMS loads'!$A$1:$E$999,4,FALSE)),0)</f>
        <v>0</v>
      </c>
      <c r="K124" s="45">
        <f>IFERROR((VLOOKUP(K122,'input from AMS loads'!$A$1:$E$999,2,FALSE)),0)</f>
        <v>0</v>
      </c>
      <c r="L124" s="46">
        <f>IFERROR((VLOOKUP(K122,'input from AMS loads'!$A$1:$E$999,3,FALSE)),0)</f>
        <v>0</v>
      </c>
      <c r="M124" s="47">
        <f>IFERROR((VLOOKUP(K122,'input from AMS loads'!$A$1:$E$999,4,FALSE)),0)</f>
        <v>0</v>
      </c>
      <c r="N124" s="45">
        <f>IFERROR((VLOOKUP(N122,'input from AMS loads'!$A$1:$E$999,2,FALSE)),0)</f>
        <v>0</v>
      </c>
      <c r="O124" s="46">
        <f>IFERROR((VLOOKUP(N122,'input from AMS loads'!$A$1:$E$999,3,FALSE)),0)</f>
        <v>0</v>
      </c>
      <c r="P124" s="47">
        <f>IFERROR((VLOOKUP(N122,'input from AMS loads'!$A$1:$E$999,4,FALSE)),0)</f>
        <v>0</v>
      </c>
      <c r="Q124" s="45">
        <f>IFERROR((VLOOKUP(Q122,'input from AMS loads'!$A$1:$E$999,2,FALSE)),0)</f>
        <v>0</v>
      </c>
      <c r="R124" s="46">
        <f>IFERROR((VLOOKUP(Q122,'input from AMS loads'!$A$1:$E$999,3,FALSE)),0)</f>
        <v>0</v>
      </c>
      <c r="S124" s="47">
        <f>IFERROR((VLOOKUP(Q122,'input from AMS loads'!$A$1:$E$999,4,FALSE)),0)</f>
        <v>0</v>
      </c>
      <c r="T124" s="45">
        <f>IFERROR((VLOOKUP(T122,'input from AMS loads'!$A$1:$E$999,2,FALSE)),0)</f>
        <v>0</v>
      </c>
      <c r="U124" s="46">
        <f>IFERROR((VLOOKUP(T122,'input from AMS loads'!$A$1:$E$999,3,FALSE)),0)</f>
        <v>0</v>
      </c>
      <c r="V124" s="47">
        <f>IFERROR((VLOOKUP(T122,'input from AMS loads'!$A$1:$E$999,4,FALSE)),0)</f>
        <v>0</v>
      </c>
      <c r="W124" s="48">
        <f>SUM($B$124,$E$124,$H$124,$K$124,$N$124,$Q$124,$T$124,)</f>
        <v>0</v>
      </c>
      <c r="X124" s="49">
        <f>SUM($C$124,$F$124,$I$124,$L$124,$O$124,$R$124,$U$124)</f>
        <v>0</v>
      </c>
      <c r="Y124" s="50">
        <f>SUM($D$124,$G$124,$J$124,$M$124,$P$124,$S$124,$V$124)</f>
        <v>0</v>
      </c>
      <c r="Z124" s="153"/>
      <c r="AA124" s="153"/>
      <c r="AB124" s="147"/>
      <c r="AC124" s="147"/>
      <c r="AD124" s="147"/>
      <c r="AK124" s="43"/>
      <c r="AL124" s="43"/>
    </row>
    <row r="125" spans="1:38" ht="15" thickBot="1" x14ac:dyDescent="0.35">
      <c r="A125" s="44" t="s">
        <v>37</v>
      </c>
      <c r="B125" s="5"/>
      <c r="C125" s="6"/>
      <c r="D125" s="7"/>
      <c r="E125" s="5"/>
      <c r="F125" s="6"/>
      <c r="G125" s="7"/>
      <c r="H125" s="5"/>
      <c r="I125" s="6"/>
      <c r="J125" s="7"/>
      <c r="K125" s="5"/>
      <c r="L125" s="6"/>
      <c r="M125" s="7"/>
      <c r="N125" s="5"/>
      <c r="O125" s="6"/>
      <c r="P125" s="7"/>
      <c r="Q125" s="5"/>
      <c r="R125" s="6"/>
      <c r="S125" s="7"/>
      <c r="T125" s="5"/>
      <c r="U125" s="6"/>
      <c r="V125" s="7"/>
      <c r="W125" s="48">
        <f>SUM($B$125,$E$125,$H$125,$K$125,$N$125,$Q$125,$T$125,)</f>
        <v>0</v>
      </c>
      <c r="X125" s="49">
        <f>SUM($C$125,$F$125,$I$125,$L$125,$O$125,$R$125,$U$125)</f>
        <v>0</v>
      </c>
      <c r="Y125" s="50">
        <f>SUM($D$125,$G$125,$J$125,$M$125,$P$125,$S$125,$V$125)</f>
        <v>0</v>
      </c>
      <c r="Z125" s="153"/>
      <c r="AA125" s="153"/>
      <c r="AB125" s="147"/>
      <c r="AC125" s="147"/>
      <c r="AD125" s="147"/>
      <c r="AK125" s="43"/>
      <c r="AL125" s="43"/>
    </row>
    <row r="126" spans="1:38" ht="15" thickBot="1" x14ac:dyDescent="0.35">
      <c r="A126" s="54" t="s">
        <v>38</v>
      </c>
      <c r="B126" s="55"/>
      <c r="C126" s="56">
        <f>SUM(B124:D124)</f>
        <v>0</v>
      </c>
      <c r="D126" s="57"/>
      <c r="E126" s="55"/>
      <c r="F126" s="56">
        <f>SUM(E124:G124)</f>
        <v>0</v>
      </c>
      <c r="G126" s="57"/>
      <c r="H126" s="55"/>
      <c r="I126" s="56">
        <f>SUM(H124:J124)</f>
        <v>0</v>
      </c>
      <c r="J126" s="57"/>
      <c r="K126" s="55"/>
      <c r="L126" s="56">
        <f>SUM(K124:M124)</f>
        <v>0</v>
      </c>
      <c r="M126" s="57"/>
      <c r="N126" s="55"/>
      <c r="O126" s="56">
        <f>SUM(N124:P124)</f>
        <v>0</v>
      </c>
      <c r="P126" s="57"/>
      <c r="Q126" s="55"/>
      <c r="R126" s="56">
        <f>SUM(Q124:S124)</f>
        <v>0</v>
      </c>
      <c r="S126" s="57"/>
      <c r="T126" s="55"/>
      <c r="U126" s="56">
        <f>SUM(T124:V124)</f>
        <v>0</v>
      </c>
      <c r="V126" s="57"/>
      <c r="W126" s="167" t="s">
        <v>57</v>
      </c>
      <c r="X126" s="168"/>
      <c r="Y126" s="169"/>
      <c r="Z126" s="153"/>
      <c r="AA126" s="153"/>
      <c r="AB126" s="147"/>
      <c r="AC126" s="147"/>
      <c r="AD126" s="147"/>
      <c r="AK126" s="43"/>
      <c r="AL126" s="43"/>
    </row>
    <row r="127" spans="1:38" ht="15" thickBot="1" x14ac:dyDescent="0.35">
      <c r="A127" s="54" t="s">
        <v>40</v>
      </c>
      <c r="B127" s="58"/>
      <c r="C127" s="56">
        <f>SUM(B125:D125)</f>
        <v>0</v>
      </c>
      <c r="D127" s="59"/>
      <c r="E127" s="58"/>
      <c r="F127" s="56">
        <f>SUM(E125:G125)</f>
        <v>0</v>
      </c>
      <c r="G127" s="59"/>
      <c r="H127" s="58"/>
      <c r="I127" s="56">
        <f>SUM(H125:J125)</f>
        <v>0</v>
      </c>
      <c r="J127" s="59"/>
      <c r="K127" s="58"/>
      <c r="L127" s="56">
        <f>SUM(K125:M125)</f>
        <v>0</v>
      </c>
      <c r="M127" s="59"/>
      <c r="N127" s="58"/>
      <c r="O127" s="56">
        <f>SUM(N125:P125)</f>
        <v>0</v>
      </c>
      <c r="P127" s="59"/>
      <c r="Q127" s="58"/>
      <c r="R127" s="56">
        <f>SUM(Q125:S125)</f>
        <v>0</v>
      </c>
      <c r="S127" s="59"/>
      <c r="T127" s="58"/>
      <c r="U127" s="56">
        <f>SUM(T125:V125)</f>
        <v>0</v>
      </c>
      <c r="V127" s="59"/>
      <c r="W127" s="170"/>
      <c r="X127" s="171"/>
      <c r="Y127" s="172"/>
      <c r="Z127" s="154"/>
      <c r="AA127" s="154"/>
      <c r="AB127" s="148"/>
      <c r="AC127" s="148"/>
      <c r="AD127" s="148"/>
      <c r="AK127" s="43"/>
      <c r="AL127" s="43"/>
    </row>
    <row r="128" spans="1:38" ht="21" thickBot="1" x14ac:dyDescent="0.35">
      <c r="A128" s="33" t="s">
        <v>23</v>
      </c>
      <c r="B128" s="157">
        <f>B122+7</f>
        <v>44137</v>
      </c>
      <c r="C128" s="158"/>
      <c r="D128" s="159"/>
      <c r="E128" s="157">
        <f>B128+1</f>
        <v>44138</v>
      </c>
      <c r="F128" s="158"/>
      <c r="G128" s="159"/>
      <c r="H128" s="157">
        <f t="shared" ref="H128" si="96">E128+1</f>
        <v>44139</v>
      </c>
      <c r="I128" s="158"/>
      <c r="J128" s="159"/>
      <c r="K128" s="157">
        <f t="shared" ref="K128" si="97">H128+1</f>
        <v>44140</v>
      </c>
      <c r="L128" s="158"/>
      <c r="M128" s="159"/>
      <c r="N128" s="157">
        <f t="shared" ref="N128" si="98">K128+1</f>
        <v>44141</v>
      </c>
      <c r="O128" s="158"/>
      <c r="P128" s="159"/>
      <c r="Q128" s="157">
        <f t="shared" ref="Q128" si="99">N128+1</f>
        <v>44142</v>
      </c>
      <c r="R128" s="158"/>
      <c r="S128" s="159"/>
      <c r="T128" s="157">
        <f t="shared" ref="T128" si="100">Q128+1</f>
        <v>44143</v>
      </c>
      <c r="U128" s="158"/>
      <c r="V128" s="159"/>
      <c r="W128" s="149" t="s">
        <v>24</v>
      </c>
      <c r="X128" s="150"/>
      <c r="Y128" s="151"/>
      <c r="Z128" s="34" t="s">
        <v>25</v>
      </c>
      <c r="AA128" s="34" t="s">
        <v>26</v>
      </c>
      <c r="AB128" s="34" t="s">
        <v>27</v>
      </c>
      <c r="AC128" s="34" t="s">
        <v>28</v>
      </c>
      <c r="AD128" s="34" t="s">
        <v>27</v>
      </c>
      <c r="AK128" s="35"/>
      <c r="AL128" s="35"/>
    </row>
    <row r="129" spans="1:38" ht="15" thickBot="1" x14ac:dyDescent="0.35">
      <c r="A129" s="36" t="s">
        <v>29</v>
      </c>
      <c r="B129" s="37" t="s">
        <v>30</v>
      </c>
      <c r="C129" s="38" t="s">
        <v>31</v>
      </c>
      <c r="D129" s="39" t="s">
        <v>32</v>
      </c>
      <c r="E129" s="37" t="s">
        <v>30</v>
      </c>
      <c r="F129" s="38" t="s">
        <v>31</v>
      </c>
      <c r="G129" s="39" t="s">
        <v>32</v>
      </c>
      <c r="H129" s="37" t="s">
        <v>30</v>
      </c>
      <c r="I129" s="38" t="s">
        <v>31</v>
      </c>
      <c r="J129" s="39" t="s">
        <v>32</v>
      </c>
      <c r="K129" s="37" t="s">
        <v>30</v>
      </c>
      <c r="L129" s="38" t="s">
        <v>31</v>
      </c>
      <c r="M129" s="39" t="s">
        <v>32</v>
      </c>
      <c r="N129" s="37" t="s">
        <v>30</v>
      </c>
      <c r="O129" s="38" t="s">
        <v>31</v>
      </c>
      <c r="P129" s="39" t="s">
        <v>32</v>
      </c>
      <c r="Q129" s="37" t="s">
        <v>30</v>
      </c>
      <c r="R129" s="38" t="s">
        <v>31</v>
      </c>
      <c r="S129" s="39" t="s">
        <v>32</v>
      </c>
      <c r="T129" s="37" t="s">
        <v>30</v>
      </c>
      <c r="U129" s="38" t="s">
        <v>31</v>
      </c>
      <c r="V129" s="39" t="s">
        <v>32</v>
      </c>
      <c r="W129" s="40" t="s">
        <v>33</v>
      </c>
      <c r="X129" s="41" t="s">
        <v>34</v>
      </c>
      <c r="Y129" s="42" t="s">
        <v>35</v>
      </c>
      <c r="Z129" s="152">
        <f>SUM(C132:V132)</f>
        <v>0</v>
      </c>
      <c r="AA129" s="152">
        <f>SUM(C133:V133)</f>
        <v>0</v>
      </c>
      <c r="AB129" s="146" t="str">
        <f>IF(ISERROR((Z129/Z123)-1),"",(Z129/Z123)-1)</f>
        <v/>
      </c>
      <c r="AC129" s="146" t="str">
        <f>IF(ISERROR((AA129/AA123)-1),"",(AA129/AA123)-1)</f>
        <v/>
      </c>
      <c r="AD129" s="146" t="str">
        <f>IF(ISERROR((Z129/Z117)-1),"",(Z129/Z117)-1)</f>
        <v/>
      </c>
      <c r="AK129" s="43"/>
      <c r="AL129" s="43"/>
    </row>
    <row r="130" spans="1:38" x14ac:dyDescent="0.3">
      <c r="A130" s="44" t="s">
        <v>36</v>
      </c>
      <c r="B130" s="45">
        <f>IFERROR((VLOOKUP(B128,'input from AMS loads'!$A$1:$E$999,2,FALSE)),0)</f>
        <v>0</v>
      </c>
      <c r="C130" s="46">
        <f>IFERROR((VLOOKUP(B128,'input from AMS loads'!$A$1:$E$999,3,FALSE)),0)</f>
        <v>0</v>
      </c>
      <c r="D130" s="47">
        <f>IFERROR((VLOOKUP(B128,'input from AMS loads'!$A$1:$E$999,4,FALSE)),0)</f>
        <v>0</v>
      </c>
      <c r="E130" s="45">
        <f>IFERROR((VLOOKUP(E128,'input from AMS loads'!$A$1:$E$999,2,FALSE)),0)</f>
        <v>0</v>
      </c>
      <c r="F130" s="46">
        <f>IFERROR((VLOOKUP(E128,'input from AMS loads'!$A$1:$E$999,3,FALSE)),0)</f>
        <v>0</v>
      </c>
      <c r="G130" s="47">
        <f>IFERROR((VLOOKUP(E128,'input from AMS loads'!$A$1:$E$999,4,FALSE)),0)</f>
        <v>0</v>
      </c>
      <c r="H130" s="45">
        <f>IFERROR((VLOOKUP(H128,'input from AMS loads'!$A$1:$E$999,2,FALSE)),0)</f>
        <v>0</v>
      </c>
      <c r="I130" s="46">
        <f>IFERROR((VLOOKUP(H128,'input from AMS loads'!$A$1:$E$999,3,FALSE)),0)</f>
        <v>0</v>
      </c>
      <c r="J130" s="47">
        <f>IFERROR((VLOOKUP(H128,'input from AMS loads'!$A$1:$E$999,4,FALSE)),0)</f>
        <v>0</v>
      </c>
      <c r="K130" s="45">
        <f>IFERROR((VLOOKUP(K128,'input from AMS loads'!$A$1:$E$999,2,FALSE)),0)</f>
        <v>0</v>
      </c>
      <c r="L130" s="46">
        <f>IFERROR((VLOOKUP(K128,'input from AMS loads'!$A$1:$E$999,3,FALSE)),0)</f>
        <v>0</v>
      </c>
      <c r="M130" s="47">
        <f>IFERROR((VLOOKUP(K128,'input from AMS loads'!$A$1:$E$999,4,FALSE)),0)</f>
        <v>0</v>
      </c>
      <c r="N130" s="45">
        <f>IFERROR((VLOOKUP(N128,'input from AMS loads'!$A$1:$E$999,2,FALSE)),0)</f>
        <v>0</v>
      </c>
      <c r="O130" s="46">
        <f>IFERROR((VLOOKUP(N128,'input from AMS loads'!$A$1:$E$999,3,FALSE)),0)</f>
        <v>0</v>
      </c>
      <c r="P130" s="47">
        <f>IFERROR((VLOOKUP(N128,'input from AMS loads'!$A$1:$E$999,4,FALSE)),0)</f>
        <v>0</v>
      </c>
      <c r="Q130" s="45">
        <f>IFERROR((VLOOKUP(Q128,'input from AMS loads'!$A$1:$E$999,2,FALSE)),0)</f>
        <v>0</v>
      </c>
      <c r="R130" s="46">
        <f>IFERROR((VLOOKUP(Q128,'input from AMS loads'!$A$1:$E$999,3,FALSE)),0)</f>
        <v>0</v>
      </c>
      <c r="S130" s="47">
        <f>IFERROR((VLOOKUP(Q128,'input from AMS loads'!$A$1:$E$999,4,FALSE)),0)</f>
        <v>0</v>
      </c>
      <c r="T130" s="45">
        <f>IFERROR((VLOOKUP(T128,'input from AMS loads'!$A$1:$E$999,2,FALSE)),0)</f>
        <v>0</v>
      </c>
      <c r="U130" s="46">
        <f>IFERROR((VLOOKUP(T128,'input from AMS loads'!$A$1:$E$999,3,FALSE)),0)</f>
        <v>0</v>
      </c>
      <c r="V130" s="47">
        <f>IFERROR((VLOOKUP(T128,'input from AMS loads'!$A$1:$E$999,4,FALSE)),0)</f>
        <v>0</v>
      </c>
      <c r="W130" s="48">
        <f>SUM($B$130,$E$130,$H$130,$K$130,$N$130,$Q$130,$T$130,)</f>
        <v>0</v>
      </c>
      <c r="X130" s="49">
        <f>SUM($C$130,$F$130,$I$130,$L$130,$O$130,$R$130,$U$130)</f>
        <v>0</v>
      </c>
      <c r="Y130" s="50">
        <f>SUM($D$130,$G$130,$J$130,$M$130,$P$130,$S$130,$V$130)</f>
        <v>0</v>
      </c>
      <c r="Z130" s="153"/>
      <c r="AA130" s="153"/>
      <c r="AB130" s="147"/>
      <c r="AC130" s="147"/>
      <c r="AD130" s="147"/>
      <c r="AK130" s="43"/>
      <c r="AL130" s="43"/>
    </row>
    <row r="131" spans="1:38" ht="15" thickBot="1" x14ac:dyDescent="0.35">
      <c r="A131" s="44" t="s">
        <v>37</v>
      </c>
      <c r="B131" s="5"/>
      <c r="C131" s="6"/>
      <c r="D131" s="7"/>
      <c r="E131" s="5"/>
      <c r="F131" s="6"/>
      <c r="G131" s="7"/>
      <c r="H131" s="5"/>
      <c r="I131" s="6"/>
      <c r="J131" s="7"/>
      <c r="K131" s="5"/>
      <c r="L131" s="6"/>
      <c r="M131" s="7"/>
      <c r="N131" s="5"/>
      <c r="O131" s="6"/>
      <c r="P131" s="7"/>
      <c r="Q131" s="5"/>
      <c r="R131" s="6"/>
      <c r="S131" s="7"/>
      <c r="T131" s="5"/>
      <c r="U131" s="6"/>
      <c r="V131" s="7"/>
      <c r="W131" s="48">
        <f>SUM($B$131,$E$131,$H$131,$K$131,$N$131,$Q$131,$T$131,)</f>
        <v>0</v>
      </c>
      <c r="X131" s="49">
        <f>SUM($C$131,$F$131,$I$131,$L$131,$O$131,$R$131,$U$131)</f>
        <v>0</v>
      </c>
      <c r="Y131" s="50">
        <f>SUM($D$131,$G$131,$J$131,$M$131,$P$131,$S$131,$V$131)</f>
        <v>0</v>
      </c>
      <c r="Z131" s="153"/>
      <c r="AA131" s="153"/>
      <c r="AB131" s="147"/>
      <c r="AC131" s="147"/>
      <c r="AD131" s="147"/>
      <c r="AK131" s="43"/>
      <c r="AL131" s="43"/>
    </row>
    <row r="132" spans="1:38" ht="15" thickBot="1" x14ac:dyDescent="0.35">
      <c r="A132" s="54" t="s">
        <v>38</v>
      </c>
      <c r="B132" s="55"/>
      <c r="C132" s="56">
        <f>SUM(B130:D130)</f>
        <v>0</v>
      </c>
      <c r="D132" s="57"/>
      <c r="E132" s="55"/>
      <c r="F132" s="56">
        <f>SUM(E130:G130)</f>
        <v>0</v>
      </c>
      <c r="G132" s="57"/>
      <c r="H132" s="55"/>
      <c r="I132" s="56">
        <f>SUM(H130:J130)</f>
        <v>0</v>
      </c>
      <c r="J132" s="57"/>
      <c r="K132" s="55"/>
      <c r="L132" s="56">
        <f>SUM(K130:M130)</f>
        <v>0</v>
      </c>
      <c r="M132" s="57"/>
      <c r="N132" s="55"/>
      <c r="O132" s="56">
        <f>SUM(N130:P130)</f>
        <v>0</v>
      </c>
      <c r="P132" s="57"/>
      <c r="Q132" s="55"/>
      <c r="R132" s="56">
        <f>SUM(Q130:S130)</f>
        <v>0</v>
      </c>
      <c r="S132" s="57"/>
      <c r="T132" s="55"/>
      <c r="U132" s="56">
        <f>SUM(T130:V130)</f>
        <v>0</v>
      </c>
      <c r="V132" s="57"/>
      <c r="W132" s="167" t="s">
        <v>58</v>
      </c>
      <c r="X132" s="168"/>
      <c r="Y132" s="169"/>
      <c r="Z132" s="153"/>
      <c r="AA132" s="153"/>
      <c r="AB132" s="147"/>
      <c r="AC132" s="147"/>
      <c r="AD132" s="147"/>
      <c r="AK132" s="43"/>
      <c r="AL132" s="43"/>
    </row>
    <row r="133" spans="1:38" ht="15" thickBot="1" x14ac:dyDescent="0.35">
      <c r="A133" s="54" t="s">
        <v>40</v>
      </c>
      <c r="B133" s="58"/>
      <c r="C133" s="56">
        <f>SUM(B131:D131)</f>
        <v>0</v>
      </c>
      <c r="D133" s="59"/>
      <c r="E133" s="58"/>
      <c r="F133" s="56">
        <f>SUM(E131:G131)</f>
        <v>0</v>
      </c>
      <c r="G133" s="59"/>
      <c r="H133" s="58"/>
      <c r="I133" s="56">
        <f>SUM(H131:J131)</f>
        <v>0</v>
      </c>
      <c r="J133" s="59"/>
      <c r="K133" s="58"/>
      <c r="L133" s="56">
        <f>SUM(K131:M131)</f>
        <v>0</v>
      </c>
      <c r="M133" s="59"/>
      <c r="N133" s="58"/>
      <c r="O133" s="56">
        <f>SUM(N131:P131)</f>
        <v>0</v>
      </c>
      <c r="P133" s="59"/>
      <c r="Q133" s="58"/>
      <c r="R133" s="56">
        <f>SUM(Q131:S131)</f>
        <v>0</v>
      </c>
      <c r="S133" s="59"/>
      <c r="T133" s="58"/>
      <c r="U133" s="56">
        <f>SUM(T131:V131)</f>
        <v>0</v>
      </c>
      <c r="V133" s="59"/>
      <c r="W133" s="170"/>
      <c r="X133" s="171"/>
      <c r="Y133" s="172"/>
      <c r="Z133" s="154"/>
      <c r="AA133" s="154"/>
      <c r="AB133" s="148"/>
      <c r="AC133" s="148"/>
      <c r="AD133" s="148"/>
      <c r="AK133" s="43"/>
      <c r="AL133" s="43"/>
    </row>
    <row r="134" spans="1:38" ht="21" thickBot="1" x14ac:dyDescent="0.35">
      <c r="A134" s="33" t="s">
        <v>23</v>
      </c>
      <c r="B134" s="157">
        <f>B128+7</f>
        <v>44144</v>
      </c>
      <c r="C134" s="158"/>
      <c r="D134" s="159"/>
      <c r="E134" s="157">
        <f>B134+1</f>
        <v>44145</v>
      </c>
      <c r="F134" s="158"/>
      <c r="G134" s="159"/>
      <c r="H134" s="157">
        <f t="shared" ref="H134" si="101">E134+1</f>
        <v>44146</v>
      </c>
      <c r="I134" s="158"/>
      <c r="J134" s="159"/>
      <c r="K134" s="157">
        <f t="shared" ref="K134" si="102">H134+1</f>
        <v>44147</v>
      </c>
      <c r="L134" s="158"/>
      <c r="M134" s="159"/>
      <c r="N134" s="157">
        <f t="shared" ref="N134" si="103">K134+1</f>
        <v>44148</v>
      </c>
      <c r="O134" s="158"/>
      <c r="P134" s="159"/>
      <c r="Q134" s="157">
        <f t="shared" ref="Q134" si="104">N134+1</f>
        <v>44149</v>
      </c>
      <c r="R134" s="158"/>
      <c r="S134" s="159"/>
      <c r="T134" s="157">
        <f t="shared" ref="T134" si="105">Q134+1</f>
        <v>44150</v>
      </c>
      <c r="U134" s="158"/>
      <c r="V134" s="159"/>
      <c r="W134" s="149" t="s">
        <v>24</v>
      </c>
      <c r="X134" s="150"/>
      <c r="Y134" s="151"/>
      <c r="Z134" s="34" t="s">
        <v>25</v>
      </c>
      <c r="AA134" s="34" t="s">
        <v>26</v>
      </c>
      <c r="AB134" s="34" t="s">
        <v>27</v>
      </c>
      <c r="AC134" s="34" t="s">
        <v>28</v>
      </c>
      <c r="AD134" s="34" t="s">
        <v>27</v>
      </c>
      <c r="AK134" s="35"/>
      <c r="AL134" s="35"/>
    </row>
    <row r="135" spans="1:38" ht="15" thickBot="1" x14ac:dyDescent="0.35">
      <c r="A135" s="36" t="s">
        <v>29</v>
      </c>
      <c r="B135" s="37" t="s">
        <v>30</v>
      </c>
      <c r="C135" s="38" t="s">
        <v>31</v>
      </c>
      <c r="D135" s="39" t="s">
        <v>32</v>
      </c>
      <c r="E135" s="37" t="s">
        <v>30</v>
      </c>
      <c r="F135" s="38" t="s">
        <v>31</v>
      </c>
      <c r="G135" s="39" t="s">
        <v>32</v>
      </c>
      <c r="H135" s="37" t="s">
        <v>30</v>
      </c>
      <c r="I135" s="38" t="s">
        <v>31</v>
      </c>
      <c r="J135" s="39" t="s">
        <v>32</v>
      </c>
      <c r="K135" s="37" t="s">
        <v>30</v>
      </c>
      <c r="L135" s="38" t="s">
        <v>31</v>
      </c>
      <c r="M135" s="39" t="s">
        <v>32</v>
      </c>
      <c r="N135" s="37" t="s">
        <v>30</v>
      </c>
      <c r="O135" s="38" t="s">
        <v>31</v>
      </c>
      <c r="P135" s="39" t="s">
        <v>32</v>
      </c>
      <c r="Q135" s="37" t="s">
        <v>30</v>
      </c>
      <c r="R135" s="38" t="s">
        <v>31</v>
      </c>
      <c r="S135" s="39" t="s">
        <v>32</v>
      </c>
      <c r="T135" s="37" t="s">
        <v>30</v>
      </c>
      <c r="U135" s="38" t="s">
        <v>31</v>
      </c>
      <c r="V135" s="39" t="s">
        <v>32</v>
      </c>
      <c r="W135" s="40" t="s">
        <v>33</v>
      </c>
      <c r="X135" s="41" t="s">
        <v>34</v>
      </c>
      <c r="Y135" s="42" t="s">
        <v>35</v>
      </c>
      <c r="Z135" s="152">
        <f>SUM(C138:V138)</f>
        <v>0</v>
      </c>
      <c r="AA135" s="152">
        <f>SUM(C139:V139)</f>
        <v>0</v>
      </c>
      <c r="AB135" s="146" t="str">
        <f>IF(ISERROR((Z135/Z129)-1),"",(Z135/Z129)-1)</f>
        <v/>
      </c>
      <c r="AC135" s="146" t="str">
        <f>IF(ISERROR((AA135/AA129)-1),"",(AA135/AA129)-1)</f>
        <v/>
      </c>
      <c r="AD135" s="146" t="str">
        <f>IF(ISERROR((Z135/Z123)-1),"",(Z135/Z123)-1)</f>
        <v/>
      </c>
      <c r="AK135" s="43"/>
      <c r="AL135" s="43"/>
    </row>
    <row r="136" spans="1:38" x14ac:dyDescent="0.3">
      <c r="A136" s="44" t="s">
        <v>36</v>
      </c>
      <c r="B136" s="45">
        <f>IFERROR((VLOOKUP(B134,'input from AMS loads'!$A$1:$E$999,2,FALSE)),0)</f>
        <v>0</v>
      </c>
      <c r="C136" s="46">
        <f>IFERROR((VLOOKUP(B134,'input from AMS loads'!$A$1:$E$999,3,FALSE)),0)</f>
        <v>0</v>
      </c>
      <c r="D136" s="47">
        <f>IFERROR((VLOOKUP(B134,'input from AMS loads'!$A$1:$E$999,4,FALSE)),0)</f>
        <v>0</v>
      </c>
      <c r="E136" s="45">
        <f>IFERROR((VLOOKUP(E134,'input from AMS loads'!$A$1:$E$999,2,FALSE)),0)</f>
        <v>0</v>
      </c>
      <c r="F136" s="46">
        <f>IFERROR((VLOOKUP(E134,'input from AMS loads'!$A$1:$E$999,3,FALSE)),0)</f>
        <v>0</v>
      </c>
      <c r="G136" s="47">
        <f>IFERROR((VLOOKUP(E134,'input from AMS loads'!$A$1:$E$999,4,FALSE)),0)</f>
        <v>0</v>
      </c>
      <c r="H136" s="45">
        <f>IFERROR((VLOOKUP(H134,'input from AMS loads'!$A$1:$E$999,2,FALSE)),0)</f>
        <v>0</v>
      </c>
      <c r="I136" s="46">
        <f>IFERROR((VLOOKUP(H134,'input from AMS loads'!$A$1:$E$999,3,FALSE)),0)</f>
        <v>0</v>
      </c>
      <c r="J136" s="47">
        <f>IFERROR((VLOOKUP(H134,'input from AMS loads'!$A$1:$E$999,4,FALSE)),0)</f>
        <v>0</v>
      </c>
      <c r="K136" s="45">
        <f>IFERROR((VLOOKUP(K134,'input from AMS loads'!$A$1:$E$999,2,FALSE)),0)</f>
        <v>0</v>
      </c>
      <c r="L136" s="46">
        <f>IFERROR((VLOOKUP(K134,'input from AMS loads'!$A$1:$E$999,3,FALSE)),0)</f>
        <v>0</v>
      </c>
      <c r="M136" s="47">
        <f>IFERROR((VLOOKUP(K134,'input from AMS loads'!$A$1:$E$999,4,FALSE)),0)</f>
        <v>0</v>
      </c>
      <c r="N136" s="45">
        <f>IFERROR((VLOOKUP(N134,'input from AMS loads'!$A$1:$E$999,2,FALSE)),0)</f>
        <v>0</v>
      </c>
      <c r="O136" s="46">
        <f>IFERROR((VLOOKUP(N134,'input from AMS loads'!$A$1:$E$999,3,FALSE)),0)</f>
        <v>0</v>
      </c>
      <c r="P136" s="47">
        <f>IFERROR((VLOOKUP(N134,'input from AMS loads'!$A$1:$E$999,4,FALSE)),0)</f>
        <v>0</v>
      </c>
      <c r="Q136" s="45">
        <f>IFERROR((VLOOKUP(Q134,'input from AMS loads'!$A$1:$E$999,2,FALSE)),0)</f>
        <v>0</v>
      </c>
      <c r="R136" s="46">
        <f>IFERROR((VLOOKUP(Q134,'input from AMS loads'!$A$1:$E$999,3,FALSE)),0)</f>
        <v>0</v>
      </c>
      <c r="S136" s="47">
        <f>IFERROR((VLOOKUP(Q134,'input from AMS loads'!$A$1:$E$999,4,FALSE)),0)</f>
        <v>0</v>
      </c>
      <c r="T136" s="45">
        <f>IFERROR((VLOOKUP(T134,'input from AMS loads'!$A$1:$E$999,2,FALSE)),0)</f>
        <v>0</v>
      </c>
      <c r="U136" s="46">
        <f>IFERROR((VLOOKUP(T134,'input from AMS loads'!$A$1:$E$999,3,FALSE)),0)</f>
        <v>0</v>
      </c>
      <c r="V136" s="47">
        <f>IFERROR((VLOOKUP(T134,'input from AMS loads'!$A$1:$E$999,4,FALSE)),0)</f>
        <v>0</v>
      </c>
      <c r="W136" s="48">
        <f>SUM($B$136,$E$136,$H$136,$K$136,$N$136,$Q$136,$T$136,)</f>
        <v>0</v>
      </c>
      <c r="X136" s="49">
        <f>SUM($C$136,$F$136,$I$136,$L$136,$O$136,$R$136,$U$136)</f>
        <v>0</v>
      </c>
      <c r="Y136" s="50">
        <f>SUM($D$136,$G$136,$J$136,$M$136,$P$136,$S$136,$V$136)</f>
        <v>0</v>
      </c>
      <c r="Z136" s="153"/>
      <c r="AA136" s="153"/>
      <c r="AB136" s="147"/>
      <c r="AC136" s="147"/>
      <c r="AD136" s="147"/>
      <c r="AK136" s="43"/>
      <c r="AL136" s="43"/>
    </row>
    <row r="137" spans="1:38" ht="15" thickBot="1" x14ac:dyDescent="0.35">
      <c r="A137" s="44" t="s">
        <v>37</v>
      </c>
      <c r="B137" s="5"/>
      <c r="C137" s="6"/>
      <c r="D137" s="7"/>
      <c r="E137" s="5"/>
      <c r="F137" s="6"/>
      <c r="G137" s="7"/>
      <c r="H137" s="5"/>
      <c r="I137" s="6"/>
      <c r="J137" s="7"/>
      <c r="K137" s="5"/>
      <c r="L137" s="6"/>
      <c r="M137" s="7"/>
      <c r="N137" s="5"/>
      <c r="O137" s="6"/>
      <c r="P137" s="7"/>
      <c r="Q137" s="5"/>
      <c r="R137" s="6"/>
      <c r="S137" s="7"/>
      <c r="T137" s="5"/>
      <c r="U137" s="6"/>
      <c r="V137" s="7"/>
      <c r="W137" s="48">
        <f>SUM($B$137,$E$137,$H$137,$K$137,$N$137,$Q$137,$T$137,)</f>
        <v>0</v>
      </c>
      <c r="X137" s="49">
        <f>SUM($C$137,$F$137,$I$137,$L$137,$O$137,$R$137,$U$137)</f>
        <v>0</v>
      </c>
      <c r="Y137" s="50">
        <f>SUM($D$137,$G$137,$J$137,$M$137,$P$137,$S$137,$V$137)</f>
        <v>0</v>
      </c>
      <c r="Z137" s="153"/>
      <c r="AA137" s="153"/>
      <c r="AB137" s="147"/>
      <c r="AC137" s="147"/>
      <c r="AD137" s="147"/>
      <c r="AK137" s="43"/>
      <c r="AL137" s="43"/>
    </row>
    <row r="138" spans="1:38" ht="15" thickBot="1" x14ac:dyDescent="0.35">
      <c r="A138" s="54" t="s">
        <v>38</v>
      </c>
      <c r="B138" s="55"/>
      <c r="C138" s="56">
        <f>SUM(B136:D136)</f>
        <v>0</v>
      </c>
      <c r="D138" s="57"/>
      <c r="E138" s="55"/>
      <c r="F138" s="56">
        <f>SUM(E136:G136)</f>
        <v>0</v>
      </c>
      <c r="G138" s="57"/>
      <c r="H138" s="55"/>
      <c r="I138" s="56">
        <f>SUM(H136:J136)</f>
        <v>0</v>
      </c>
      <c r="J138" s="57"/>
      <c r="K138" s="55"/>
      <c r="L138" s="56">
        <f>SUM(K136:M136)</f>
        <v>0</v>
      </c>
      <c r="M138" s="57"/>
      <c r="N138" s="55"/>
      <c r="O138" s="56">
        <f>SUM(N136:P136)</f>
        <v>0</v>
      </c>
      <c r="P138" s="57"/>
      <c r="Q138" s="55"/>
      <c r="R138" s="56">
        <f>SUM(Q136:S136)</f>
        <v>0</v>
      </c>
      <c r="S138" s="57"/>
      <c r="T138" s="55"/>
      <c r="U138" s="56">
        <f>SUM(T136:V136)</f>
        <v>0</v>
      </c>
      <c r="V138" s="57"/>
      <c r="W138" s="167" t="s">
        <v>59</v>
      </c>
      <c r="X138" s="168"/>
      <c r="Y138" s="169"/>
      <c r="Z138" s="153"/>
      <c r="AA138" s="153"/>
      <c r="AB138" s="147"/>
      <c r="AC138" s="147"/>
      <c r="AD138" s="147"/>
      <c r="AK138" s="43"/>
      <c r="AL138" s="43"/>
    </row>
    <row r="139" spans="1:38" ht="15" thickBot="1" x14ac:dyDescent="0.35">
      <c r="A139" s="54" t="s">
        <v>40</v>
      </c>
      <c r="B139" s="58"/>
      <c r="C139" s="56">
        <f>SUM(B137:D137)</f>
        <v>0</v>
      </c>
      <c r="D139" s="59"/>
      <c r="E139" s="58"/>
      <c r="F139" s="56">
        <f>SUM(E137:G137)</f>
        <v>0</v>
      </c>
      <c r="G139" s="59"/>
      <c r="H139" s="58"/>
      <c r="I139" s="56">
        <f>SUM(H137:J137)</f>
        <v>0</v>
      </c>
      <c r="J139" s="59"/>
      <c r="K139" s="58"/>
      <c r="L139" s="56">
        <f>SUM(K137:M137)</f>
        <v>0</v>
      </c>
      <c r="M139" s="59"/>
      <c r="N139" s="58"/>
      <c r="O139" s="56">
        <f>SUM(N137:P137)</f>
        <v>0</v>
      </c>
      <c r="P139" s="59"/>
      <c r="Q139" s="58"/>
      <c r="R139" s="56">
        <f>SUM(Q137:S137)</f>
        <v>0</v>
      </c>
      <c r="S139" s="59"/>
      <c r="T139" s="58"/>
      <c r="U139" s="56">
        <f>SUM(T137:V137)</f>
        <v>0</v>
      </c>
      <c r="V139" s="59"/>
      <c r="W139" s="170"/>
      <c r="X139" s="171"/>
      <c r="Y139" s="172"/>
      <c r="Z139" s="154"/>
      <c r="AA139" s="154"/>
      <c r="AB139" s="148"/>
      <c r="AC139" s="148"/>
      <c r="AD139" s="148"/>
      <c r="AK139" s="43"/>
      <c r="AL139" s="43"/>
    </row>
    <row r="140" spans="1:38" ht="21" thickBot="1" x14ac:dyDescent="0.35">
      <c r="A140" s="33" t="s">
        <v>23</v>
      </c>
      <c r="B140" s="157">
        <f>B134+7</f>
        <v>44151</v>
      </c>
      <c r="C140" s="158"/>
      <c r="D140" s="159"/>
      <c r="E140" s="157">
        <f>B140+1</f>
        <v>44152</v>
      </c>
      <c r="F140" s="158"/>
      <c r="G140" s="159"/>
      <c r="H140" s="157">
        <f t="shared" ref="H140" si="106">E140+1</f>
        <v>44153</v>
      </c>
      <c r="I140" s="158"/>
      <c r="J140" s="159"/>
      <c r="K140" s="157">
        <f t="shared" ref="K140" si="107">H140+1</f>
        <v>44154</v>
      </c>
      <c r="L140" s="158"/>
      <c r="M140" s="159"/>
      <c r="N140" s="157">
        <f t="shared" ref="N140" si="108">K140+1</f>
        <v>44155</v>
      </c>
      <c r="O140" s="158"/>
      <c r="P140" s="159"/>
      <c r="Q140" s="157">
        <f t="shared" ref="Q140" si="109">N140+1</f>
        <v>44156</v>
      </c>
      <c r="R140" s="158"/>
      <c r="S140" s="159"/>
      <c r="T140" s="157">
        <f t="shared" ref="T140" si="110">Q140+1</f>
        <v>44157</v>
      </c>
      <c r="U140" s="158"/>
      <c r="V140" s="159"/>
      <c r="W140" s="149" t="s">
        <v>24</v>
      </c>
      <c r="X140" s="150"/>
      <c r="Y140" s="151"/>
      <c r="Z140" s="34" t="s">
        <v>25</v>
      </c>
      <c r="AA140" s="34" t="s">
        <v>26</v>
      </c>
      <c r="AB140" s="34" t="s">
        <v>27</v>
      </c>
      <c r="AC140" s="34" t="s">
        <v>28</v>
      </c>
      <c r="AD140" s="34" t="s">
        <v>27</v>
      </c>
      <c r="AK140" s="35"/>
      <c r="AL140" s="35"/>
    </row>
    <row r="141" spans="1:38" ht="15" thickBot="1" x14ac:dyDescent="0.35">
      <c r="A141" s="36" t="s">
        <v>29</v>
      </c>
      <c r="B141" s="37" t="s">
        <v>30</v>
      </c>
      <c r="C141" s="38" t="s">
        <v>31</v>
      </c>
      <c r="D141" s="39" t="s">
        <v>32</v>
      </c>
      <c r="E141" s="37" t="s">
        <v>30</v>
      </c>
      <c r="F141" s="38" t="s">
        <v>31</v>
      </c>
      <c r="G141" s="39" t="s">
        <v>32</v>
      </c>
      <c r="H141" s="37" t="s">
        <v>30</v>
      </c>
      <c r="I141" s="38" t="s">
        <v>31</v>
      </c>
      <c r="J141" s="39" t="s">
        <v>32</v>
      </c>
      <c r="K141" s="37" t="s">
        <v>30</v>
      </c>
      <c r="L141" s="38" t="s">
        <v>31</v>
      </c>
      <c r="M141" s="39" t="s">
        <v>32</v>
      </c>
      <c r="N141" s="37" t="s">
        <v>30</v>
      </c>
      <c r="O141" s="38" t="s">
        <v>31</v>
      </c>
      <c r="P141" s="39" t="s">
        <v>32</v>
      </c>
      <c r="Q141" s="37" t="s">
        <v>30</v>
      </c>
      <c r="R141" s="38" t="s">
        <v>31</v>
      </c>
      <c r="S141" s="39" t="s">
        <v>32</v>
      </c>
      <c r="T141" s="37" t="s">
        <v>30</v>
      </c>
      <c r="U141" s="38" t="s">
        <v>31</v>
      </c>
      <c r="V141" s="39" t="s">
        <v>32</v>
      </c>
      <c r="W141" s="40" t="s">
        <v>33</v>
      </c>
      <c r="X141" s="41" t="s">
        <v>34</v>
      </c>
      <c r="Y141" s="42" t="s">
        <v>35</v>
      </c>
      <c r="Z141" s="152">
        <f>SUM(C144:V144)</f>
        <v>0</v>
      </c>
      <c r="AA141" s="152">
        <f>SUM(C145:V145)</f>
        <v>0</v>
      </c>
      <c r="AB141" s="146" t="str">
        <f>IF(ISERROR((Z141/Z135)-1),"",(Z141/Z135)-1)</f>
        <v/>
      </c>
      <c r="AC141" s="146" t="str">
        <f>IF(ISERROR((AA141/AA135)-1),"",(AA141/AA135)-1)</f>
        <v/>
      </c>
      <c r="AD141" s="146" t="str">
        <f>IF(ISERROR((Z141/Z129)-1),"",(Z141/Z129)-1)</f>
        <v/>
      </c>
      <c r="AK141" s="43"/>
      <c r="AL141" s="43"/>
    </row>
    <row r="142" spans="1:38" x14ac:dyDescent="0.3">
      <c r="A142" s="44" t="s">
        <v>36</v>
      </c>
      <c r="B142" s="45">
        <f>IFERROR((VLOOKUP(B140,'input from AMS loads'!$A$1:$E$999,2,FALSE)),0)</f>
        <v>0</v>
      </c>
      <c r="C142" s="46">
        <f>IFERROR((VLOOKUP(B140,'input from AMS loads'!$A$1:$E$999,3,FALSE)),0)</f>
        <v>0</v>
      </c>
      <c r="D142" s="47">
        <f>IFERROR((VLOOKUP(B140,'input from AMS loads'!$A$1:$E$999,4,FALSE)),0)</f>
        <v>0</v>
      </c>
      <c r="E142" s="45">
        <f>IFERROR((VLOOKUP(E140,'input from AMS loads'!$A$1:$E$999,2,FALSE)),0)</f>
        <v>0</v>
      </c>
      <c r="F142" s="46">
        <f>IFERROR((VLOOKUP(E140,'input from AMS loads'!$A$1:$E$999,3,FALSE)),0)</f>
        <v>0</v>
      </c>
      <c r="G142" s="47">
        <f>IFERROR((VLOOKUP(E140,'input from AMS loads'!$A$1:$E$999,4,FALSE)),0)</f>
        <v>0</v>
      </c>
      <c r="H142" s="45">
        <f>IFERROR((VLOOKUP(H140,'input from AMS loads'!$A$1:$E$999,2,FALSE)),0)</f>
        <v>0</v>
      </c>
      <c r="I142" s="46">
        <f>IFERROR((VLOOKUP(H140,'input from AMS loads'!$A$1:$E$999,3,FALSE)),0)</f>
        <v>0</v>
      </c>
      <c r="J142" s="47">
        <f>IFERROR((VLOOKUP(H140,'input from AMS loads'!$A$1:$E$999,4,FALSE)),0)</f>
        <v>0</v>
      </c>
      <c r="K142" s="45">
        <f>IFERROR((VLOOKUP(K140,'input from AMS loads'!$A$1:$E$999,2,FALSE)),0)</f>
        <v>0</v>
      </c>
      <c r="L142" s="46">
        <f>IFERROR((VLOOKUP(K140,'input from AMS loads'!$A$1:$E$999,3,FALSE)),0)</f>
        <v>0</v>
      </c>
      <c r="M142" s="47">
        <f>IFERROR((VLOOKUP(K140,'input from AMS loads'!$A$1:$E$999,4,FALSE)),0)</f>
        <v>0</v>
      </c>
      <c r="N142" s="45">
        <f>IFERROR((VLOOKUP(N140,'input from AMS loads'!$A$1:$E$999,2,FALSE)),0)</f>
        <v>0</v>
      </c>
      <c r="O142" s="46">
        <f>IFERROR((VLOOKUP(N140,'input from AMS loads'!$A$1:$E$999,3,FALSE)),0)</f>
        <v>0</v>
      </c>
      <c r="P142" s="47">
        <f>IFERROR((VLOOKUP(N140,'input from AMS loads'!$A$1:$E$999,4,FALSE)),0)</f>
        <v>0</v>
      </c>
      <c r="Q142" s="45">
        <f>IFERROR((VLOOKUP(Q140,'input from AMS loads'!$A$1:$E$999,2,FALSE)),0)</f>
        <v>0</v>
      </c>
      <c r="R142" s="46">
        <f>IFERROR((VLOOKUP(Q140,'input from AMS loads'!$A$1:$E$999,3,FALSE)),0)</f>
        <v>0</v>
      </c>
      <c r="S142" s="47">
        <f>IFERROR((VLOOKUP(Q140,'input from AMS loads'!$A$1:$E$999,4,FALSE)),0)</f>
        <v>0</v>
      </c>
      <c r="T142" s="45">
        <f>IFERROR((VLOOKUP(T140,'input from AMS loads'!$A$1:$E$999,2,FALSE)),0)</f>
        <v>0</v>
      </c>
      <c r="U142" s="46">
        <f>IFERROR((VLOOKUP(T140,'input from AMS loads'!$A$1:$E$999,3,FALSE)),0)</f>
        <v>0</v>
      </c>
      <c r="V142" s="47">
        <f>IFERROR((VLOOKUP(T140,'input from AMS loads'!$A$1:$E$999,4,FALSE)),0)</f>
        <v>0</v>
      </c>
      <c r="W142" s="48">
        <f>SUM($B$142,$E$142,$H$142,$K$142,$N$142,$Q$142,$T$142,)</f>
        <v>0</v>
      </c>
      <c r="X142" s="49">
        <f>SUM($C$142,$F$142,$I$142,$L$142,$O$142,$R$142,$U$142)</f>
        <v>0</v>
      </c>
      <c r="Y142" s="50">
        <f>SUM($D$142,$G$142,$J$142,$M$142,$P$142,$S$142,$V$142)</f>
        <v>0</v>
      </c>
      <c r="Z142" s="153"/>
      <c r="AA142" s="153"/>
      <c r="AB142" s="147"/>
      <c r="AC142" s="147"/>
      <c r="AD142" s="147"/>
      <c r="AK142" s="43"/>
      <c r="AL142" s="43"/>
    </row>
    <row r="143" spans="1:38" ht="15" thickBot="1" x14ac:dyDescent="0.35">
      <c r="A143" s="44" t="s">
        <v>37</v>
      </c>
      <c r="B143" s="5"/>
      <c r="C143" s="6"/>
      <c r="D143" s="7"/>
      <c r="E143" s="5"/>
      <c r="F143" s="6"/>
      <c r="G143" s="7"/>
      <c r="H143" s="5"/>
      <c r="I143" s="6"/>
      <c r="J143" s="7"/>
      <c r="K143" s="5"/>
      <c r="L143" s="6"/>
      <c r="M143" s="7"/>
      <c r="N143" s="5"/>
      <c r="O143" s="6"/>
      <c r="P143" s="7"/>
      <c r="Q143" s="5"/>
      <c r="R143" s="6"/>
      <c r="S143" s="7"/>
      <c r="T143" s="5"/>
      <c r="U143" s="6"/>
      <c r="V143" s="7"/>
      <c r="W143" s="48">
        <f>SUM($B$143,$E$143,$H$143,$K$143,$N$143,$Q$143,$T$143,)</f>
        <v>0</v>
      </c>
      <c r="X143" s="49">
        <f>SUM($C$143,$F$143,$I$143,$L$143,$O$143,$R$143,$U$143)</f>
        <v>0</v>
      </c>
      <c r="Y143" s="50">
        <f>SUM($D$143,$G$143,$J$143,$M$143,$P$143,$S$143,$V$143)</f>
        <v>0</v>
      </c>
      <c r="Z143" s="153"/>
      <c r="AA143" s="153"/>
      <c r="AB143" s="147"/>
      <c r="AC143" s="147"/>
      <c r="AD143" s="147"/>
      <c r="AK143" s="43"/>
      <c r="AL143" s="43"/>
    </row>
    <row r="144" spans="1:38" ht="15" thickBot="1" x14ac:dyDescent="0.35">
      <c r="A144" s="54" t="s">
        <v>38</v>
      </c>
      <c r="B144" s="55"/>
      <c r="C144" s="56">
        <f>SUM(B142:D142)</f>
        <v>0</v>
      </c>
      <c r="D144" s="57"/>
      <c r="E144" s="55"/>
      <c r="F144" s="56">
        <f>SUM(E142:G142)</f>
        <v>0</v>
      </c>
      <c r="G144" s="57"/>
      <c r="H144" s="55"/>
      <c r="I144" s="56">
        <f>SUM(H142:J142)</f>
        <v>0</v>
      </c>
      <c r="J144" s="57"/>
      <c r="K144" s="55"/>
      <c r="L144" s="56">
        <f>SUM(K142:M142)</f>
        <v>0</v>
      </c>
      <c r="M144" s="57"/>
      <c r="N144" s="55"/>
      <c r="O144" s="56">
        <f>SUM(N142:P142)</f>
        <v>0</v>
      </c>
      <c r="P144" s="57"/>
      <c r="Q144" s="55"/>
      <c r="R144" s="56">
        <f>SUM(Q142:S142)</f>
        <v>0</v>
      </c>
      <c r="S144" s="57"/>
      <c r="T144" s="55"/>
      <c r="U144" s="56">
        <f>SUM(T142:V142)</f>
        <v>0</v>
      </c>
      <c r="V144" s="57"/>
      <c r="W144" s="167" t="s">
        <v>60</v>
      </c>
      <c r="X144" s="168"/>
      <c r="Y144" s="169"/>
      <c r="Z144" s="153"/>
      <c r="AA144" s="153"/>
      <c r="AB144" s="147"/>
      <c r="AC144" s="147"/>
      <c r="AD144" s="147"/>
      <c r="AK144" s="43"/>
      <c r="AL144" s="43"/>
    </row>
    <row r="145" spans="1:38" ht="15" thickBot="1" x14ac:dyDescent="0.35">
      <c r="A145" s="54" t="s">
        <v>40</v>
      </c>
      <c r="B145" s="58"/>
      <c r="C145" s="56">
        <f>SUM(B143:D143)</f>
        <v>0</v>
      </c>
      <c r="D145" s="59"/>
      <c r="E145" s="58"/>
      <c r="F145" s="56">
        <f>SUM(E143:G143)</f>
        <v>0</v>
      </c>
      <c r="G145" s="59"/>
      <c r="H145" s="58"/>
      <c r="I145" s="56">
        <f>SUM(H143:J143)</f>
        <v>0</v>
      </c>
      <c r="J145" s="59"/>
      <c r="K145" s="58"/>
      <c r="L145" s="56">
        <f>SUM(K143:M143)</f>
        <v>0</v>
      </c>
      <c r="M145" s="59"/>
      <c r="N145" s="58"/>
      <c r="O145" s="56">
        <f>SUM(N143:P143)</f>
        <v>0</v>
      </c>
      <c r="P145" s="59"/>
      <c r="Q145" s="58"/>
      <c r="R145" s="56">
        <f>SUM(Q143:S143)</f>
        <v>0</v>
      </c>
      <c r="S145" s="59"/>
      <c r="T145" s="58"/>
      <c r="U145" s="56">
        <f>SUM(T143:V143)</f>
        <v>0</v>
      </c>
      <c r="V145" s="59"/>
      <c r="W145" s="170"/>
      <c r="X145" s="171"/>
      <c r="Y145" s="172"/>
      <c r="Z145" s="154"/>
      <c r="AA145" s="154"/>
      <c r="AB145" s="148"/>
      <c r="AC145" s="148"/>
      <c r="AD145" s="148"/>
      <c r="AK145" s="43"/>
      <c r="AL145" s="43"/>
    </row>
    <row r="146" spans="1:38" ht="21" thickBot="1" x14ac:dyDescent="0.35">
      <c r="A146" s="33" t="s">
        <v>23</v>
      </c>
      <c r="B146" s="157">
        <f>B140+7</f>
        <v>44158</v>
      </c>
      <c r="C146" s="158"/>
      <c r="D146" s="159"/>
      <c r="E146" s="157">
        <f>B146+1</f>
        <v>44159</v>
      </c>
      <c r="F146" s="158"/>
      <c r="G146" s="159"/>
      <c r="H146" s="157">
        <f t="shared" ref="H146" si="111">E146+1</f>
        <v>44160</v>
      </c>
      <c r="I146" s="158"/>
      <c r="J146" s="159"/>
      <c r="K146" s="157">
        <f t="shared" ref="K146" si="112">H146+1</f>
        <v>44161</v>
      </c>
      <c r="L146" s="158"/>
      <c r="M146" s="159"/>
      <c r="N146" s="157">
        <f t="shared" ref="N146" si="113">K146+1</f>
        <v>44162</v>
      </c>
      <c r="O146" s="158"/>
      <c r="P146" s="159"/>
      <c r="Q146" s="157">
        <f t="shared" ref="Q146" si="114">N146+1</f>
        <v>44163</v>
      </c>
      <c r="R146" s="158"/>
      <c r="S146" s="159"/>
      <c r="T146" s="157">
        <f t="shared" ref="T146" si="115">Q146+1</f>
        <v>44164</v>
      </c>
      <c r="U146" s="158"/>
      <c r="V146" s="159"/>
      <c r="W146" s="149" t="s">
        <v>24</v>
      </c>
      <c r="X146" s="150"/>
      <c r="Y146" s="151"/>
      <c r="Z146" s="34" t="s">
        <v>25</v>
      </c>
      <c r="AA146" s="34" t="s">
        <v>26</v>
      </c>
      <c r="AB146" s="34" t="s">
        <v>27</v>
      </c>
      <c r="AC146" s="34" t="s">
        <v>28</v>
      </c>
      <c r="AD146" s="34" t="s">
        <v>27</v>
      </c>
      <c r="AK146" s="35"/>
      <c r="AL146" s="35"/>
    </row>
    <row r="147" spans="1:38" ht="15" thickBot="1" x14ac:dyDescent="0.35">
      <c r="A147" s="36" t="s">
        <v>29</v>
      </c>
      <c r="B147" s="37" t="s">
        <v>30</v>
      </c>
      <c r="C147" s="38" t="s">
        <v>31</v>
      </c>
      <c r="D147" s="39" t="s">
        <v>32</v>
      </c>
      <c r="E147" s="37" t="s">
        <v>30</v>
      </c>
      <c r="F147" s="38" t="s">
        <v>31</v>
      </c>
      <c r="G147" s="39" t="s">
        <v>32</v>
      </c>
      <c r="H147" s="37" t="s">
        <v>30</v>
      </c>
      <c r="I147" s="38" t="s">
        <v>31</v>
      </c>
      <c r="J147" s="39" t="s">
        <v>32</v>
      </c>
      <c r="K147" s="37" t="s">
        <v>30</v>
      </c>
      <c r="L147" s="38" t="s">
        <v>31</v>
      </c>
      <c r="M147" s="39" t="s">
        <v>32</v>
      </c>
      <c r="N147" s="37" t="s">
        <v>30</v>
      </c>
      <c r="O147" s="38" t="s">
        <v>31</v>
      </c>
      <c r="P147" s="39" t="s">
        <v>32</v>
      </c>
      <c r="Q147" s="37" t="s">
        <v>30</v>
      </c>
      <c r="R147" s="38" t="s">
        <v>31</v>
      </c>
      <c r="S147" s="39" t="s">
        <v>32</v>
      </c>
      <c r="T147" s="37" t="s">
        <v>30</v>
      </c>
      <c r="U147" s="38" t="s">
        <v>31</v>
      </c>
      <c r="V147" s="39" t="s">
        <v>32</v>
      </c>
      <c r="W147" s="40" t="s">
        <v>33</v>
      </c>
      <c r="X147" s="41" t="s">
        <v>34</v>
      </c>
      <c r="Y147" s="42" t="s">
        <v>35</v>
      </c>
      <c r="Z147" s="152">
        <f>SUM(C150:V150)</f>
        <v>0</v>
      </c>
      <c r="AA147" s="152">
        <f>SUM(C151:V151)</f>
        <v>0</v>
      </c>
      <c r="AB147" s="146" t="str">
        <f>IF(ISERROR((Z147/Z141)-1),"",(Z147/Z141)-1)</f>
        <v/>
      </c>
      <c r="AC147" s="146" t="str">
        <f>IF(ISERROR((AA147/AA141)-1),"",(AA147/AA141)-1)</f>
        <v/>
      </c>
      <c r="AD147" s="146" t="str">
        <f>IF(ISERROR((Z147/Z135)-1),"",(Z147/Z135)-1)</f>
        <v/>
      </c>
      <c r="AK147" s="43"/>
      <c r="AL147" s="43"/>
    </row>
    <row r="148" spans="1:38" x14ac:dyDescent="0.3">
      <c r="A148" s="44" t="s">
        <v>36</v>
      </c>
      <c r="B148" s="45">
        <f>IFERROR((VLOOKUP(B146,'input from AMS loads'!$A$1:$E$999,2,FALSE)),0)</f>
        <v>0</v>
      </c>
      <c r="C148" s="46">
        <f>IFERROR((VLOOKUP(B146,'input from AMS loads'!$A$1:$E$999,3,FALSE)),0)</f>
        <v>0</v>
      </c>
      <c r="D148" s="47">
        <f>IFERROR((VLOOKUP(B146,'input from AMS loads'!$A$1:$E$999,4,FALSE)),0)</f>
        <v>0</v>
      </c>
      <c r="E148" s="45">
        <f>IFERROR((VLOOKUP(E146,'input from AMS loads'!$A$1:$E$999,2,FALSE)),0)</f>
        <v>0</v>
      </c>
      <c r="F148" s="46">
        <f>IFERROR((VLOOKUP(E146,'input from AMS loads'!$A$1:$E$999,3,FALSE)),0)</f>
        <v>0</v>
      </c>
      <c r="G148" s="47">
        <f>IFERROR((VLOOKUP(E146,'input from AMS loads'!$A$1:$E$999,4,FALSE)),0)</f>
        <v>0</v>
      </c>
      <c r="H148" s="45">
        <f>IFERROR((VLOOKUP(H146,'input from AMS loads'!$A$1:$E$999,2,FALSE)),0)</f>
        <v>0</v>
      </c>
      <c r="I148" s="46">
        <f>IFERROR((VLOOKUP(H146,'input from AMS loads'!$A$1:$E$999,3,FALSE)),0)</f>
        <v>0</v>
      </c>
      <c r="J148" s="47">
        <f>IFERROR((VLOOKUP(H146,'input from AMS loads'!$A$1:$E$999,4,FALSE)),0)</f>
        <v>0</v>
      </c>
      <c r="K148" s="45">
        <f>IFERROR((VLOOKUP(K146,'input from AMS loads'!$A$1:$E$999,2,FALSE)),0)</f>
        <v>0</v>
      </c>
      <c r="L148" s="46">
        <f>IFERROR((VLOOKUP(K146,'input from AMS loads'!$A$1:$E$999,3,FALSE)),0)</f>
        <v>0</v>
      </c>
      <c r="M148" s="47">
        <f>IFERROR((VLOOKUP(K146,'input from AMS loads'!$A$1:$E$999,4,FALSE)),0)</f>
        <v>0</v>
      </c>
      <c r="N148" s="45">
        <f>IFERROR((VLOOKUP(N146,'input from AMS loads'!$A$1:$E$999,2,FALSE)),0)</f>
        <v>0</v>
      </c>
      <c r="O148" s="46">
        <f>IFERROR((VLOOKUP(N146,'input from AMS loads'!$A$1:$E$999,3,FALSE)),0)</f>
        <v>0</v>
      </c>
      <c r="P148" s="47">
        <f>IFERROR((VLOOKUP(N146,'input from AMS loads'!$A$1:$E$999,4,FALSE)),0)</f>
        <v>0</v>
      </c>
      <c r="Q148" s="45">
        <f>IFERROR((VLOOKUP(Q146,'input from AMS loads'!$A$1:$E$999,2,FALSE)),0)</f>
        <v>0</v>
      </c>
      <c r="R148" s="46">
        <f>IFERROR((VLOOKUP(Q146,'input from AMS loads'!$A$1:$E$999,3,FALSE)),0)</f>
        <v>0</v>
      </c>
      <c r="S148" s="47">
        <f>IFERROR((VLOOKUP(Q146,'input from AMS loads'!$A$1:$E$999,4,FALSE)),0)</f>
        <v>0</v>
      </c>
      <c r="T148" s="45">
        <f>IFERROR((VLOOKUP(T146,'input from AMS loads'!$A$1:$E$999,2,FALSE)),0)</f>
        <v>0</v>
      </c>
      <c r="U148" s="46">
        <f>IFERROR((VLOOKUP(T146,'input from AMS loads'!$A$1:$E$999,3,FALSE)),0)</f>
        <v>0</v>
      </c>
      <c r="V148" s="47">
        <f>IFERROR((VLOOKUP(T146,'input from AMS loads'!$A$1:$E$999,4,FALSE)),0)</f>
        <v>0</v>
      </c>
      <c r="W148" s="48">
        <f>SUM($B$148,$E$148,$H$148,$K$148,$N$148,$Q$148,$T$148,)</f>
        <v>0</v>
      </c>
      <c r="X148" s="49">
        <f>SUM($C$148,$F$148,$I$148,$L$148,$O$148,$R$148,$U$148)</f>
        <v>0</v>
      </c>
      <c r="Y148" s="50">
        <f>SUM($D$148,$G$148,$J$148,$M$148,$P$148,$S$148,$V$148)</f>
        <v>0</v>
      </c>
      <c r="Z148" s="153"/>
      <c r="AA148" s="153"/>
      <c r="AB148" s="147"/>
      <c r="AC148" s="147"/>
      <c r="AD148" s="147"/>
      <c r="AK148" s="43"/>
      <c r="AL148" s="43"/>
    </row>
    <row r="149" spans="1:38" ht="15" thickBot="1" x14ac:dyDescent="0.35">
      <c r="A149" s="44" t="s">
        <v>37</v>
      </c>
      <c r="B149" s="5"/>
      <c r="C149" s="6"/>
      <c r="D149" s="7"/>
      <c r="E149" s="5"/>
      <c r="F149" s="6"/>
      <c r="G149" s="7"/>
      <c r="H149" s="5"/>
      <c r="I149" s="6"/>
      <c r="J149" s="7"/>
      <c r="K149" s="5"/>
      <c r="L149" s="6"/>
      <c r="M149" s="7"/>
      <c r="N149" s="5"/>
      <c r="O149" s="6"/>
      <c r="P149" s="7"/>
      <c r="Q149" s="5"/>
      <c r="R149" s="6"/>
      <c r="S149" s="7"/>
      <c r="T149" s="5"/>
      <c r="U149" s="6"/>
      <c r="V149" s="7"/>
      <c r="W149" s="48">
        <f>SUM($B$149,$E$149,$H$149,$K$149,$N$149,$Q$149,$T$149,)</f>
        <v>0</v>
      </c>
      <c r="X149" s="49">
        <f>SUM($C$149,$F$149,$I$149,$L$149,$O$149,$R$149,$U$149)</f>
        <v>0</v>
      </c>
      <c r="Y149" s="50">
        <f>SUM($D$149,$G$149,$J$149,$M$149,$P$149,$S$149,$V$149)</f>
        <v>0</v>
      </c>
      <c r="Z149" s="153"/>
      <c r="AA149" s="153"/>
      <c r="AB149" s="147"/>
      <c r="AC149" s="147"/>
      <c r="AD149" s="147"/>
      <c r="AK149" s="43"/>
      <c r="AL149" s="43"/>
    </row>
    <row r="150" spans="1:38" ht="15" thickBot="1" x14ac:dyDescent="0.35">
      <c r="A150" s="54" t="s">
        <v>38</v>
      </c>
      <c r="B150" s="55"/>
      <c r="C150" s="56">
        <f>SUM(B148:D148)</f>
        <v>0</v>
      </c>
      <c r="D150" s="57"/>
      <c r="E150" s="55"/>
      <c r="F150" s="56">
        <f>SUM(E148:G148)</f>
        <v>0</v>
      </c>
      <c r="G150" s="57"/>
      <c r="H150" s="55"/>
      <c r="I150" s="56">
        <f>SUM(H148:J148)</f>
        <v>0</v>
      </c>
      <c r="J150" s="57"/>
      <c r="K150" s="55"/>
      <c r="L150" s="56">
        <f>SUM(K148:M148)</f>
        <v>0</v>
      </c>
      <c r="M150" s="57"/>
      <c r="N150" s="55"/>
      <c r="O150" s="56">
        <f>SUM(N148:P148)</f>
        <v>0</v>
      </c>
      <c r="P150" s="57"/>
      <c r="Q150" s="55"/>
      <c r="R150" s="56">
        <f>SUM(Q148:S148)</f>
        <v>0</v>
      </c>
      <c r="S150" s="57"/>
      <c r="T150" s="55"/>
      <c r="U150" s="56">
        <f>SUM(T148:V148)</f>
        <v>0</v>
      </c>
      <c r="V150" s="57"/>
      <c r="W150" s="167" t="s">
        <v>61</v>
      </c>
      <c r="X150" s="168"/>
      <c r="Y150" s="169"/>
      <c r="Z150" s="153"/>
      <c r="AA150" s="153"/>
      <c r="AB150" s="147"/>
      <c r="AC150" s="147"/>
      <c r="AD150" s="147"/>
      <c r="AK150" s="43"/>
      <c r="AL150" s="43"/>
    </row>
    <row r="151" spans="1:38" ht="15" thickBot="1" x14ac:dyDescent="0.35">
      <c r="A151" s="54" t="s">
        <v>40</v>
      </c>
      <c r="B151" s="58"/>
      <c r="C151" s="56">
        <f>SUM(B149:D149)</f>
        <v>0</v>
      </c>
      <c r="D151" s="59"/>
      <c r="E151" s="58"/>
      <c r="F151" s="56">
        <f>SUM(E149:G149)</f>
        <v>0</v>
      </c>
      <c r="G151" s="59"/>
      <c r="H151" s="58"/>
      <c r="I151" s="56">
        <f>SUM(H149:J149)</f>
        <v>0</v>
      </c>
      <c r="J151" s="59"/>
      <c r="K151" s="58"/>
      <c r="L151" s="56">
        <f>SUM(K149:M149)</f>
        <v>0</v>
      </c>
      <c r="M151" s="59"/>
      <c r="N151" s="58"/>
      <c r="O151" s="56">
        <f>SUM(N149:P149)</f>
        <v>0</v>
      </c>
      <c r="P151" s="59"/>
      <c r="Q151" s="58"/>
      <c r="R151" s="56">
        <f>SUM(Q149:S149)</f>
        <v>0</v>
      </c>
      <c r="S151" s="59"/>
      <c r="T151" s="58"/>
      <c r="U151" s="56">
        <f>SUM(T149:V149)</f>
        <v>0</v>
      </c>
      <c r="V151" s="59"/>
      <c r="W151" s="170"/>
      <c r="X151" s="171"/>
      <c r="Y151" s="172"/>
      <c r="Z151" s="154"/>
      <c r="AA151" s="154"/>
      <c r="AB151" s="148"/>
      <c r="AC151" s="148"/>
      <c r="AD151" s="148"/>
      <c r="AK151" s="43"/>
      <c r="AL151" s="43"/>
    </row>
    <row r="152" spans="1:38" ht="21" thickBot="1" x14ac:dyDescent="0.35">
      <c r="A152" s="33" t="s">
        <v>23</v>
      </c>
      <c r="B152" s="157">
        <f>B146+7</f>
        <v>44165</v>
      </c>
      <c r="C152" s="158"/>
      <c r="D152" s="159"/>
      <c r="E152" s="157">
        <f>B152+1</f>
        <v>44166</v>
      </c>
      <c r="F152" s="158"/>
      <c r="G152" s="159"/>
      <c r="H152" s="157">
        <f t="shared" ref="H152" si="116">E152+1</f>
        <v>44167</v>
      </c>
      <c r="I152" s="158"/>
      <c r="J152" s="159"/>
      <c r="K152" s="157">
        <f t="shared" ref="K152" si="117">H152+1</f>
        <v>44168</v>
      </c>
      <c r="L152" s="158"/>
      <c r="M152" s="159"/>
      <c r="N152" s="157">
        <f t="shared" ref="N152" si="118">K152+1</f>
        <v>44169</v>
      </c>
      <c r="O152" s="158"/>
      <c r="P152" s="159"/>
      <c r="Q152" s="157">
        <f t="shared" ref="Q152" si="119">N152+1</f>
        <v>44170</v>
      </c>
      <c r="R152" s="158"/>
      <c r="S152" s="159"/>
      <c r="T152" s="157">
        <f t="shared" ref="T152" si="120">Q152+1</f>
        <v>44171</v>
      </c>
      <c r="U152" s="158"/>
      <c r="V152" s="159"/>
      <c r="W152" s="149" t="s">
        <v>24</v>
      </c>
      <c r="X152" s="150"/>
      <c r="Y152" s="151"/>
      <c r="Z152" s="34" t="s">
        <v>25</v>
      </c>
      <c r="AA152" s="34" t="s">
        <v>26</v>
      </c>
      <c r="AB152" s="34" t="s">
        <v>27</v>
      </c>
      <c r="AC152" s="34" t="s">
        <v>28</v>
      </c>
      <c r="AD152" s="34" t="s">
        <v>27</v>
      </c>
      <c r="AK152" s="35"/>
      <c r="AL152" s="35"/>
    </row>
    <row r="153" spans="1:38" ht="15" thickBot="1" x14ac:dyDescent="0.35">
      <c r="A153" s="36" t="s">
        <v>29</v>
      </c>
      <c r="B153" s="37" t="s">
        <v>30</v>
      </c>
      <c r="C153" s="38" t="s">
        <v>31</v>
      </c>
      <c r="D153" s="39" t="s">
        <v>32</v>
      </c>
      <c r="E153" s="37" t="s">
        <v>30</v>
      </c>
      <c r="F153" s="38" t="s">
        <v>31</v>
      </c>
      <c r="G153" s="39" t="s">
        <v>32</v>
      </c>
      <c r="H153" s="37" t="s">
        <v>30</v>
      </c>
      <c r="I153" s="38" t="s">
        <v>31</v>
      </c>
      <c r="J153" s="39" t="s">
        <v>32</v>
      </c>
      <c r="K153" s="37" t="s">
        <v>30</v>
      </c>
      <c r="L153" s="38" t="s">
        <v>31</v>
      </c>
      <c r="M153" s="39" t="s">
        <v>32</v>
      </c>
      <c r="N153" s="37" t="s">
        <v>30</v>
      </c>
      <c r="O153" s="38" t="s">
        <v>31</v>
      </c>
      <c r="P153" s="39" t="s">
        <v>32</v>
      </c>
      <c r="Q153" s="37" t="s">
        <v>30</v>
      </c>
      <c r="R153" s="38" t="s">
        <v>31</v>
      </c>
      <c r="S153" s="39" t="s">
        <v>32</v>
      </c>
      <c r="T153" s="37" t="s">
        <v>30</v>
      </c>
      <c r="U153" s="38" t="s">
        <v>31</v>
      </c>
      <c r="V153" s="39" t="s">
        <v>32</v>
      </c>
      <c r="W153" s="40" t="s">
        <v>33</v>
      </c>
      <c r="X153" s="41" t="s">
        <v>34</v>
      </c>
      <c r="Y153" s="42" t="s">
        <v>35</v>
      </c>
      <c r="Z153" s="152">
        <f>SUM(C156:V156)</f>
        <v>0</v>
      </c>
      <c r="AA153" s="152">
        <f>SUM(C157:V157)</f>
        <v>0</v>
      </c>
      <c r="AB153" s="146" t="str">
        <f>IF(ISERROR((Z153/Z147)-1),"",(Z153/Z147)-1)</f>
        <v/>
      </c>
      <c r="AC153" s="146" t="str">
        <f>IF(ISERROR((AA153/AA147)-1),"",(AA153/AA147)-1)</f>
        <v/>
      </c>
      <c r="AD153" s="146" t="str">
        <f>IF(ISERROR((Z153/Z141)-1),"",(Z153/Z141)-1)</f>
        <v/>
      </c>
      <c r="AK153" s="43"/>
      <c r="AL153" s="43"/>
    </row>
    <row r="154" spans="1:38" x14ac:dyDescent="0.3">
      <c r="A154" s="44" t="s">
        <v>36</v>
      </c>
      <c r="B154" s="45">
        <f>IFERROR((VLOOKUP(B152,'input from AMS loads'!$A$1:$E$999,2,FALSE)),0)</f>
        <v>0</v>
      </c>
      <c r="C154" s="46">
        <f>IFERROR((VLOOKUP(B152,'input from AMS loads'!$A$1:$E$999,3,FALSE)),0)</f>
        <v>0</v>
      </c>
      <c r="D154" s="47">
        <f>IFERROR((VLOOKUP(B152,'input from AMS loads'!$A$1:$E$999,4,FALSE)),0)</f>
        <v>0</v>
      </c>
      <c r="E154" s="45">
        <f>IFERROR((VLOOKUP(E152,'input from AMS loads'!$A$1:$E$999,2,FALSE)),0)</f>
        <v>0</v>
      </c>
      <c r="F154" s="46">
        <f>IFERROR((VLOOKUP(E152,'input from AMS loads'!$A$1:$E$999,3,FALSE)),0)</f>
        <v>0</v>
      </c>
      <c r="G154" s="47">
        <f>IFERROR((VLOOKUP(E152,'input from AMS loads'!$A$1:$E$999,4,FALSE)),0)</f>
        <v>0</v>
      </c>
      <c r="H154" s="45">
        <f>IFERROR((VLOOKUP(H152,'input from AMS loads'!$A$1:$E$999,2,FALSE)),0)</f>
        <v>0</v>
      </c>
      <c r="I154" s="46">
        <f>IFERROR((VLOOKUP(H152,'input from AMS loads'!$A$1:$E$999,3,FALSE)),0)</f>
        <v>0</v>
      </c>
      <c r="J154" s="47">
        <f>IFERROR((VLOOKUP(H152,'input from AMS loads'!$A$1:$E$999,4,FALSE)),0)</f>
        <v>0</v>
      </c>
      <c r="K154" s="45">
        <f>IFERROR((VLOOKUP(K152,'input from AMS loads'!$A$1:$E$999,2,FALSE)),0)</f>
        <v>0</v>
      </c>
      <c r="L154" s="46">
        <f>IFERROR((VLOOKUP(K152,'input from AMS loads'!$A$1:$E$999,3,FALSE)),0)</f>
        <v>0</v>
      </c>
      <c r="M154" s="47">
        <f>IFERROR((VLOOKUP(K152,'input from AMS loads'!$A$1:$E$999,4,FALSE)),0)</f>
        <v>0</v>
      </c>
      <c r="N154" s="45">
        <f>IFERROR((VLOOKUP(N152,'input from AMS loads'!$A$1:$E$999,2,FALSE)),0)</f>
        <v>0</v>
      </c>
      <c r="O154" s="46">
        <f>IFERROR((VLOOKUP(N152,'input from AMS loads'!$A$1:$E$999,3,FALSE)),0)</f>
        <v>0</v>
      </c>
      <c r="P154" s="47">
        <f>IFERROR((VLOOKUP(N152,'input from AMS loads'!$A$1:$E$999,4,FALSE)),0)</f>
        <v>0</v>
      </c>
      <c r="Q154" s="45">
        <f>IFERROR((VLOOKUP(Q152,'input from AMS loads'!$A$1:$E$999,2,FALSE)),0)</f>
        <v>0</v>
      </c>
      <c r="R154" s="46">
        <f>IFERROR((VLOOKUP(Q152,'input from AMS loads'!$A$1:$E$999,3,FALSE)),0)</f>
        <v>0</v>
      </c>
      <c r="S154" s="47">
        <f>IFERROR((VLOOKUP(Q152,'input from AMS loads'!$A$1:$E$999,4,FALSE)),0)</f>
        <v>0</v>
      </c>
      <c r="T154" s="45">
        <f>IFERROR((VLOOKUP(T152,'input from AMS loads'!$A$1:$E$999,2,FALSE)),0)</f>
        <v>0</v>
      </c>
      <c r="U154" s="46">
        <f>IFERROR((VLOOKUP(T152,'input from AMS loads'!$A$1:$E$999,3,FALSE)),0)</f>
        <v>0</v>
      </c>
      <c r="V154" s="47">
        <f>IFERROR((VLOOKUP(T152,'input from AMS loads'!$A$1:$E$999,4,FALSE)),0)</f>
        <v>0</v>
      </c>
      <c r="W154" s="48">
        <f>SUM($B$154,$E$154,$H$154,$K$154,$N$154,$Q$154,$T$154,)</f>
        <v>0</v>
      </c>
      <c r="X154" s="49">
        <f>SUM($C$154,$F$154,$I$154,$L$154,$O$154,$R$154,$U$154)</f>
        <v>0</v>
      </c>
      <c r="Y154" s="50">
        <f>SUM($D$154,$G$154,$J$154,$M$154,$P$154,$S$154,$V$154)</f>
        <v>0</v>
      </c>
      <c r="Z154" s="153"/>
      <c r="AA154" s="153"/>
      <c r="AB154" s="147"/>
      <c r="AC154" s="147"/>
      <c r="AD154" s="147"/>
      <c r="AK154" s="43"/>
      <c r="AL154" s="43"/>
    </row>
    <row r="155" spans="1:38" ht="15" thickBot="1" x14ac:dyDescent="0.35">
      <c r="A155" s="44" t="s">
        <v>37</v>
      </c>
      <c r="B155" s="5"/>
      <c r="C155" s="6"/>
      <c r="D155" s="7"/>
      <c r="E155" s="5"/>
      <c r="F155" s="6"/>
      <c r="G155" s="7"/>
      <c r="H155" s="5"/>
      <c r="I155" s="6"/>
      <c r="J155" s="7"/>
      <c r="K155" s="5"/>
      <c r="L155" s="6"/>
      <c r="M155" s="7"/>
      <c r="N155" s="5"/>
      <c r="O155" s="6"/>
      <c r="P155" s="7"/>
      <c r="Q155" s="5"/>
      <c r="R155" s="6"/>
      <c r="S155" s="7"/>
      <c r="T155" s="5"/>
      <c r="U155" s="6"/>
      <c r="V155" s="7"/>
      <c r="W155" s="48">
        <f>SUM($B$155,$E$155,$H$155,$K$155,$N$155,$Q$155,$T$155,)</f>
        <v>0</v>
      </c>
      <c r="X155" s="49">
        <f>SUM($C$155,$F$155,$I$155,$L$155,$O$155,$R$155,$U$155)</f>
        <v>0</v>
      </c>
      <c r="Y155" s="50">
        <f>SUM($D$155,$G$155,$J$155,$M$155,$P$155,$S$155,$V$155)</f>
        <v>0</v>
      </c>
      <c r="Z155" s="153"/>
      <c r="AA155" s="153"/>
      <c r="AB155" s="147"/>
      <c r="AC155" s="147"/>
      <c r="AD155" s="147"/>
      <c r="AK155" s="43"/>
      <c r="AL155" s="43"/>
    </row>
    <row r="156" spans="1:38" ht="15" thickBot="1" x14ac:dyDescent="0.35">
      <c r="A156" s="54" t="s">
        <v>38</v>
      </c>
      <c r="B156" s="55"/>
      <c r="C156" s="56">
        <f>SUM(B154:D154)</f>
        <v>0</v>
      </c>
      <c r="D156" s="57"/>
      <c r="E156" s="55"/>
      <c r="F156" s="56">
        <f>SUM(E154:G154)</f>
        <v>0</v>
      </c>
      <c r="G156" s="57"/>
      <c r="H156" s="55"/>
      <c r="I156" s="56">
        <f>SUM(H154:J154)</f>
        <v>0</v>
      </c>
      <c r="J156" s="57"/>
      <c r="K156" s="55"/>
      <c r="L156" s="56">
        <f>SUM(K154:M154)</f>
        <v>0</v>
      </c>
      <c r="M156" s="57"/>
      <c r="N156" s="55"/>
      <c r="O156" s="56">
        <f>SUM(N154:P154)</f>
        <v>0</v>
      </c>
      <c r="P156" s="57"/>
      <c r="Q156" s="55"/>
      <c r="R156" s="56">
        <f>SUM(Q154:S154)</f>
        <v>0</v>
      </c>
      <c r="S156" s="57"/>
      <c r="T156" s="55"/>
      <c r="U156" s="56">
        <f>SUM(T154:V154)</f>
        <v>0</v>
      </c>
      <c r="V156" s="57"/>
      <c r="W156" s="167" t="s">
        <v>62</v>
      </c>
      <c r="X156" s="168"/>
      <c r="Y156" s="169"/>
      <c r="Z156" s="153"/>
      <c r="AA156" s="153"/>
      <c r="AB156" s="147"/>
      <c r="AC156" s="147"/>
      <c r="AD156" s="147"/>
      <c r="AK156" s="43"/>
      <c r="AL156" s="43"/>
    </row>
    <row r="157" spans="1:38" ht="15" thickBot="1" x14ac:dyDescent="0.35">
      <c r="A157" s="54" t="s">
        <v>40</v>
      </c>
      <c r="B157" s="58"/>
      <c r="C157" s="56">
        <f>SUM(B155:D155)</f>
        <v>0</v>
      </c>
      <c r="D157" s="59"/>
      <c r="E157" s="58"/>
      <c r="F157" s="56">
        <f>SUM(E155:G155)</f>
        <v>0</v>
      </c>
      <c r="G157" s="59"/>
      <c r="H157" s="58"/>
      <c r="I157" s="56">
        <f>SUM(H155:J155)</f>
        <v>0</v>
      </c>
      <c r="J157" s="59"/>
      <c r="K157" s="58"/>
      <c r="L157" s="56">
        <f>SUM(K155:M155)</f>
        <v>0</v>
      </c>
      <c r="M157" s="59"/>
      <c r="N157" s="58"/>
      <c r="O157" s="56">
        <f>SUM(N155:P155)</f>
        <v>0</v>
      </c>
      <c r="P157" s="59"/>
      <c r="Q157" s="58"/>
      <c r="R157" s="56">
        <f>SUM(Q155:S155)</f>
        <v>0</v>
      </c>
      <c r="S157" s="59"/>
      <c r="T157" s="58"/>
      <c r="U157" s="56">
        <f>SUM(T155:V155)</f>
        <v>0</v>
      </c>
      <c r="V157" s="59"/>
      <c r="W157" s="170"/>
      <c r="X157" s="171"/>
      <c r="Y157" s="172"/>
      <c r="Z157" s="154"/>
      <c r="AA157" s="154"/>
      <c r="AB157" s="148"/>
      <c r="AC157" s="148"/>
      <c r="AD157" s="148"/>
      <c r="AK157" s="43"/>
      <c r="AL157" s="43"/>
    </row>
    <row r="158" spans="1:38" ht="21" thickBot="1" x14ac:dyDescent="0.35">
      <c r="A158" s="33" t="s">
        <v>23</v>
      </c>
      <c r="B158" s="157">
        <f>B152+7</f>
        <v>44172</v>
      </c>
      <c r="C158" s="158"/>
      <c r="D158" s="159"/>
      <c r="E158" s="157">
        <f>B158+1</f>
        <v>44173</v>
      </c>
      <c r="F158" s="158"/>
      <c r="G158" s="159"/>
      <c r="H158" s="157">
        <f t="shared" ref="H158" si="121">E158+1</f>
        <v>44174</v>
      </c>
      <c r="I158" s="158"/>
      <c r="J158" s="159"/>
      <c r="K158" s="157">
        <f t="shared" ref="K158" si="122">H158+1</f>
        <v>44175</v>
      </c>
      <c r="L158" s="158"/>
      <c r="M158" s="159"/>
      <c r="N158" s="157">
        <f t="shared" ref="N158" si="123">K158+1</f>
        <v>44176</v>
      </c>
      <c r="O158" s="158"/>
      <c r="P158" s="159"/>
      <c r="Q158" s="157">
        <f t="shared" ref="Q158" si="124">N158+1</f>
        <v>44177</v>
      </c>
      <c r="R158" s="158"/>
      <c r="S158" s="159"/>
      <c r="T158" s="157">
        <f t="shared" ref="T158" si="125">Q158+1</f>
        <v>44178</v>
      </c>
      <c r="U158" s="158"/>
      <c r="V158" s="159"/>
      <c r="W158" s="149" t="s">
        <v>24</v>
      </c>
      <c r="X158" s="150"/>
      <c r="Y158" s="151"/>
      <c r="Z158" s="34" t="s">
        <v>25</v>
      </c>
      <c r="AA158" s="34" t="s">
        <v>26</v>
      </c>
      <c r="AB158" s="34" t="s">
        <v>27</v>
      </c>
      <c r="AC158" s="34" t="s">
        <v>28</v>
      </c>
      <c r="AD158" s="34" t="s">
        <v>27</v>
      </c>
      <c r="AK158" s="35"/>
      <c r="AL158" s="35"/>
    </row>
    <row r="159" spans="1:38" ht="15" thickBot="1" x14ac:dyDescent="0.35">
      <c r="A159" s="36" t="s">
        <v>29</v>
      </c>
      <c r="B159" s="37" t="s">
        <v>30</v>
      </c>
      <c r="C159" s="38" t="s">
        <v>31</v>
      </c>
      <c r="D159" s="39" t="s">
        <v>32</v>
      </c>
      <c r="E159" s="37" t="s">
        <v>30</v>
      </c>
      <c r="F159" s="38" t="s">
        <v>31</v>
      </c>
      <c r="G159" s="39" t="s">
        <v>32</v>
      </c>
      <c r="H159" s="37" t="s">
        <v>30</v>
      </c>
      <c r="I159" s="38" t="s">
        <v>31</v>
      </c>
      <c r="J159" s="39" t="s">
        <v>32</v>
      </c>
      <c r="K159" s="37" t="s">
        <v>30</v>
      </c>
      <c r="L159" s="38" t="s">
        <v>31</v>
      </c>
      <c r="M159" s="39" t="s">
        <v>32</v>
      </c>
      <c r="N159" s="37" t="s">
        <v>30</v>
      </c>
      <c r="O159" s="38" t="s">
        <v>31</v>
      </c>
      <c r="P159" s="39" t="s">
        <v>32</v>
      </c>
      <c r="Q159" s="37" t="s">
        <v>30</v>
      </c>
      <c r="R159" s="38" t="s">
        <v>31</v>
      </c>
      <c r="S159" s="39" t="s">
        <v>32</v>
      </c>
      <c r="T159" s="37" t="s">
        <v>30</v>
      </c>
      <c r="U159" s="38" t="s">
        <v>31</v>
      </c>
      <c r="V159" s="39" t="s">
        <v>32</v>
      </c>
      <c r="W159" s="40" t="s">
        <v>33</v>
      </c>
      <c r="X159" s="41" t="s">
        <v>34</v>
      </c>
      <c r="Y159" s="42" t="s">
        <v>35</v>
      </c>
      <c r="Z159" s="152">
        <f>SUM(C162:V162)</f>
        <v>0</v>
      </c>
      <c r="AA159" s="152">
        <f>SUM(C163:V163)</f>
        <v>0</v>
      </c>
      <c r="AB159" s="146" t="str">
        <f>IF(ISERROR((Z159/Z153)-1),"",(Z159/Z153)-1)</f>
        <v/>
      </c>
      <c r="AC159" s="146" t="str">
        <f>IF(ISERROR((AA159/AA153)-1),"",(AA159/AA153)-1)</f>
        <v/>
      </c>
      <c r="AD159" s="146" t="str">
        <f>IF(ISERROR((Z159/Z147)-1),"",(Z159/Z147)-1)</f>
        <v/>
      </c>
      <c r="AK159" s="43"/>
      <c r="AL159" s="43"/>
    </row>
    <row r="160" spans="1:38" x14ac:dyDescent="0.3">
      <c r="A160" s="44" t="s">
        <v>36</v>
      </c>
      <c r="B160" s="45">
        <f>IFERROR((VLOOKUP(B158,'input from AMS loads'!$A$1:$E$999,2,FALSE)),0)</f>
        <v>0</v>
      </c>
      <c r="C160" s="46">
        <f>IFERROR((VLOOKUP(B158,'input from AMS loads'!$A$1:$E$999,3,FALSE)),0)</f>
        <v>0</v>
      </c>
      <c r="D160" s="47">
        <f>IFERROR((VLOOKUP(B158,'input from AMS loads'!$A$1:$E$999,4,FALSE)),0)</f>
        <v>0</v>
      </c>
      <c r="E160" s="45">
        <f>IFERROR((VLOOKUP(E158,'input from AMS loads'!$A$1:$E$999,2,FALSE)),0)</f>
        <v>0</v>
      </c>
      <c r="F160" s="46">
        <f>IFERROR((VLOOKUP(E158,'input from AMS loads'!$A$1:$E$999,3,FALSE)),0)</f>
        <v>0</v>
      </c>
      <c r="G160" s="47">
        <f>IFERROR((VLOOKUP(E158,'input from AMS loads'!$A$1:$E$999,4,FALSE)),0)</f>
        <v>0</v>
      </c>
      <c r="H160" s="45">
        <f>IFERROR((VLOOKUP(H158,'input from AMS loads'!$A$1:$E$999,2,FALSE)),0)</f>
        <v>0</v>
      </c>
      <c r="I160" s="46">
        <f>IFERROR((VLOOKUP(H158,'input from AMS loads'!$A$1:$E$999,3,FALSE)),0)</f>
        <v>0</v>
      </c>
      <c r="J160" s="47">
        <f>IFERROR((VLOOKUP(H158,'input from AMS loads'!$A$1:$E$999,4,FALSE)),0)</f>
        <v>0</v>
      </c>
      <c r="K160" s="45">
        <f>IFERROR((VLOOKUP(K158,'input from AMS loads'!$A$1:$E$999,2,FALSE)),0)</f>
        <v>0</v>
      </c>
      <c r="L160" s="46">
        <f>IFERROR((VLOOKUP(K158,'input from AMS loads'!$A$1:$E$999,3,FALSE)),0)</f>
        <v>0</v>
      </c>
      <c r="M160" s="47">
        <f>IFERROR((VLOOKUP(K158,'input from AMS loads'!$A$1:$E$999,4,FALSE)),0)</f>
        <v>0</v>
      </c>
      <c r="N160" s="45">
        <f>IFERROR((VLOOKUP(N158,'input from AMS loads'!$A$1:$E$999,2,FALSE)),0)</f>
        <v>0</v>
      </c>
      <c r="O160" s="46">
        <f>IFERROR((VLOOKUP(N158,'input from AMS loads'!$A$1:$E$999,3,FALSE)),0)</f>
        <v>0</v>
      </c>
      <c r="P160" s="47">
        <f>IFERROR((VLOOKUP(N158,'input from AMS loads'!$A$1:$E$999,4,FALSE)),0)</f>
        <v>0</v>
      </c>
      <c r="Q160" s="45">
        <f>IFERROR((VLOOKUP(Q158,'input from AMS loads'!$A$1:$E$999,2,FALSE)),0)</f>
        <v>0</v>
      </c>
      <c r="R160" s="46">
        <f>IFERROR((VLOOKUP(Q158,'input from AMS loads'!$A$1:$E$999,3,FALSE)),0)</f>
        <v>0</v>
      </c>
      <c r="S160" s="47">
        <f>IFERROR((VLOOKUP(Q158,'input from AMS loads'!$A$1:$E$999,4,FALSE)),0)</f>
        <v>0</v>
      </c>
      <c r="T160" s="45">
        <f>IFERROR((VLOOKUP(T158,'input from AMS loads'!$A$1:$E$999,2,FALSE)),0)</f>
        <v>0</v>
      </c>
      <c r="U160" s="46">
        <f>IFERROR((VLOOKUP(T158,'input from AMS loads'!$A$1:$E$999,3,FALSE)),0)</f>
        <v>0</v>
      </c>
      <c r="V160" s="47">
        <f>IFERROR((VLOOKUP(T158,'input from AMS loads'!$A$1:$E$999,4,FALSE)),0)</f>
        <v>0</v>
      </c>
      <c r="W160" s="48">
        <f>SUM($B$160,$E$160,$H$160,$K$160,$N$160,$Q$160,$T$160,)</f>
        <v>0</v>
      </c>
      <c r="X160" s="49">
        <f>SUM($C$160,$F$160,$I$160,$L$160,$O$160,$R$160,$U$160)</f>
        <v>0</v>
      </c>
      <c r="Y160" s="50">
        <f>SUM($D$160,$G$160,$J$160,$M$160,$P$160,$S$160,$V$160)</f>
        <v>0</v>
      </c>
      <c r="Z160" s="153"/>
      <c r="AA160" s="153"/>
      <c r="AB160" s="147"/>
      <c r="AC160" s="147"/>
      <c r="AD160" s="147"/>
      <c r="AK160" s="43"/>
      <c r="AL160" s="43"/>
    </row>
    <row r="161" spans="1:38" ht="15" thickBot="1" x14ac:dyDescent="0.35">
      <c r="A161" s="44" t="s">
        <v>37</v>
      </c>
      <c r="B161" s="5"/>
      <c r="C161" s="6"/>
      <c r="D161" s="7"/>
      <c r="E161" s="5"/>
      <c r="F161" s="6"/>
      <c r="G161" s="7"/>
      <c r="H161" s="5"/>
      <c r="I161" s="6"/>
      <c r="J161" s="7"/>
      <c r="K161" s="5"/>
      <c r="L161" s="6"/>
      <c r="M161" s="7"/>
      <c r="N161" s="5"/>
      <c r="O161" s="6"/>
      <c r="P161" s="7"/>
      <c r="Q161" s="5"/>
      <c r="R161" s="6"/>
      <c r="S161" s="7"/>
      <c r="T161" s="5"/>
      <c r="U161" s="6"/>
      <c r="V161" s="7"/>
      <c r="W161" s="48">
        <f>SUM($B$161,$E$161,$H$161,$K$161,$N$161,$Q$161,$T$161,)</f>
        <v>0</v>
      </c>
      <c r="X161" s="49">
        <f>SUM($C$161,$F$161,$I$161,$L$161,$O$161,$R$161,$U$161)</f>
        <v>0</v>
      </c>
      <c r="Y161" s="50">
        <f>SUM($D$161,$G$161,$J$161,$M$161,$P$161,$S$161,$V$161)</f>
        <v>0</v>
      </c>
      <c r="Z161" s="153"/>
      <c r="AA161" s="153"/>
      <c r="AB161" s="147"/>
      <c r="AC161" s="147"/>
      <c r="AD161" s="147"/>
      <c r="AK161" s="43"/>
      <c r="AL161" s="43"/>
    </row>
    <row r="162" spans="1:38" ht="15" thickBot="1" x14ac:dyDescent="0.35">
      <c r="A162" s="54" t="s">
        <v>38</v>
      </c>
      <c r="B162" s="55"/>
      <c r="C162" s="56">
        <f>SUM(B160:D160)</f>
        <v>0</v>
      </c>
      <c r="D162" s="57"/>
      <c r="E162" s="55"/>
      <c r="F162" s="56">
        <f>SUM(E160:G160)</f>
        <v>0</v>
      </c>
      <c r="G162" s="57"/>
      <c r="H162" s="55"/>
      <c r="I162" s="56">
        <f>SUM(H160:J160)</f>
        <v>0</v>
      </c>
      <c r="J162" s="57"/>
      <c r="K162" s="55"/>
      <c r="L162" s="56">
        <f>SUM(K160:M160)</f>
        <v>0</v>
      </c>
      <c r="M162" s="57"/>
      <c r="N162" s="55"/>
      <c r="O162" s="56">
        <f>SUM(N160:P160)</f>
        <v>0</v>
      </c>
      <c r="P162" s="57"/>
      <c r="Q162" s="55"/>
      <c r="R162" s="56">
        <f>SUM(Q160:S160)</f>
        <v>0</v>
      </c>
      <c r="S162" s="57"/>
      <c r="T162" s="55"/>
      <c r="U162" s="56">
        <f>SUM(T160:V160)</f>
        <v>0</v>
      </c>
      <c r="V162" s="57"/>
      <c r="W162" s="167" t="s">
        <v>63</v>
      </c>
      <c r="X162" s="168"/>
      <c r="Y162" s="169"/>
      <c r="Z162" s="153"/>
      <c r="AA162" s="153"/>
      <c r="AB162" s="147"/>
      <c r="AC162" s="147"/>
      <c r="AD162" s="147"/>
      <c r="AK162" s="43"/>
      <c r="AL162" s="43"/>
    </row>
    <row r="163" spans="1:38" ht="15" thickBot="1" x14ac:dyDescent="0.35">
      <c r="A163" s="54" t="s">
        <v>40</v>
      </c>
      <c r="B163" s="58"/>
      <c r="C163" s="56">
        <f>SUM(B161:D161)</f>
        <v>0</v>
      </c>
      <c r="D163" s="59"/>
      <c r="E163" s="58"/>
      <c r="F163" s="56">
        <f>SUM(E161:G161)</f>
        <v>0</v>
      </c>
      <c r="G163" s="59"/>
      <c r="H163" s="58"/>
      <c r="I163" s="56">
        <f>SUM(H161:J161)</f>
        <v>0</v>
      </c>
      <c r="J163" s="59"/>
      <c r="K163" s="58"/>
      <c r="L163" s="56">
        <f>SUM(K161:M161)</f>
        <v>0</v>
      </c>
      <c r="M163" s="59"/>
      <c r="N163" s="58"/>
      <c r="O163" s="56">
        <f>SUM(N161:P161)</f>
        <v>0</v>
      </c>
      <c r="P163" s="59"/>
      <c r="Q163" s="58"/>
      <c r="R163" s="56">
        <f>SUM(Q161:S161)</f>
        <v>0</v>
      </c>
      <c r="S163" s="59"/>
      <c r="T163" s="58"/>
      <c r="U163" s="56">
        <f>SUM(T161:V161)</f>
        <v>0</v>
      </c>
      <c r="V163" s="59"/>
      <c r="W163" s="170"/>
      <c r="X163" s="171"/>
      <c r="Y163" s="172"/>
      <c r="Z163" s="154"/>
      <c r="AA163" s="154"/>
      <c r="AB163" s="148"/>
      <c r="AC163" s="148"/>
      <c r="AD163" s="148"/>
      <c r="AK163" s="43"/>
      <c r="AL163" s="43"/>
    </row>
    <row r="164" spans="1:38" ht="21" thickBot="1" x14ac:dyDescent="0.35">
      <c r="A164" s="33" t="s">
        <v>23</v>
      </c>
      <c r="B164" s="157">
        <f>B158+7</f>
        <v>44179</v>
      </c>
      <c r="C164" s="158"/>
      <c r="D164" s="159"/>
      <c r="E164" s="157">
        <f>B164+1</f>
        <v>44180</v>
      </c>
      <c r="F164" s="158"/>
      <c r="G164" s="159"/>
      <c r="H164" s="157">
        <f t="shared" ref="H164" si="126">E164+1</f>
        <v>44181</v>
      </c>
      <c r="I164" s="158"/>
      <c r="J164" s="159"/>
      <c r="K164" s="157">
        <f t="shared" ref="K164" si="127">H164+1</f>
        <v>44182</v>
      </c>
      <c r="L164" s="158"/>
      <c r="M164" s="159"/>
      <c r="N164" s="157">
        <f t="shared" ref="N164" si="128">K164+1</f>
        <v>44183</v>
      </c>
      <c r="O164" s="158"/>
      <c r="P164" s="159"/>
      <c r="Q164" s="157">
        <f t="shared" ref="Q164" si="129">N164+1</f>
        <v>44184</v>
      </c>
      <c r="R164" s="158"/>
      <c r="S164" s="159"/>
      <c r="T164" s="157">
        <f t="shared" ref="T164" si="130">Q164+1</f>
        <v>44185</v>
      </c>
      <c r="U164" s="158"/>
      <c r="V164" s="159"/>
      <c r="W164" s="149" t="s">
        <v>24</v>
      </c>
      <c r="X164" s="150"/>
      <c r="Y164" s="151"/>
      <c r="Z164" s="34" t="s">
        <v>25</v>
      </c>
      <c r="AA164" s="34" t="s">
        <v>26</v>
      </c>
      <c r="AB164" s="34" t="s">
        <v>27</v>
      </c>
      <c r="AC164" s="34" t="s">
        <v>28</v>
      </c>
      <c r="AD164" s="34" t="s">
        <v>27</v>
      </c>
      <c r="AK164" s="35"/>
      <c r="AL164" s="35"/>
    </row>
    <row r="165" spans="1:38" ht="15" thickBot="1" x14ac:dyDescent="0.35">
      <c r="A165" s="36" t="s">
        <v>29</v>
      </c>
      <c r="B165" s="37" t="s">
        <v>30</v>
      </c>
      <c r="C165" s="38" t="s">
        <v>31</v>
      </c>
      <c r="D165" s="39" t="s">
        <v>32</v>
      </c>
      <c r="E165" s="37" t="s">
        <v>30</v>
      </c>
      <c r="F165" s="38" t="s">
        <v>31</v>
      </c>
      <c r="G165" s="39" t="s">
        <v>32</v>
      </c>
      <c r="H165" s="37" t="s">
        <v>30</v>
      </c>
      <c r="I165" s="38" t="s">
        <v>31</v>
      </c>
      <c r="J165" s="39" t="s">
        <v>32</v>
      </c>
      <c r="K165" s="37" t="s">
        <v>30</v>
      </c>
      <c r="L165" s="38" t="s">
        <v>31</v>
      </c>
      <c r="M165" s="39" t="s">
        <v>32</v>
      </c>
      <c r="N165" s="37" t="s">
        <v>30</v>
      </c>
      <c r="O165" s="38" t="s">
        <v>31</v>
      </c>
      <c r="P165" s="39" t="s">
        <v>32</v>
      </c>
      <c r="Q165" s="37" t="s">
        <v>30</v>
      </c>
      <c r="R165" s="38" t="s">
        <v>31</v>
      </c>
      <c r="S165" s="39" t="s">
        <v>32</v>
      </c>
      <c r="T165" s="37" t="s">
        <v>30</v>
      </c>
      <c r="U165" s="38" t="s">
        <v>31</v>
      </c>
      <c r="V165" s="39" t="s">
        <v>32</v>
      </c>
      <c r="W165" s="40" t="s">
        <v>33</v>
      </c>
      <c r="X165" s="41" t="s">
        <v>34</v>
      </c>
      <c r="Y165" s="42" t="s">
        <v>35</v>
      </c>
      <c r="Z165" s="152">
        <f>SUM(C168:V168)</f>
        <v>0</v>
      </c>
      <c r="AA165" s="152">
        <f>SUM(C169:V169)</f>
        <v>0</v>
      </c>
      <c r="AB165" s="146" t="str">
        <f>IF(ISERROR((Z165/Z159)-1),"",(Z165/Z159)-1)</f>
        <v/>
      </c>
      <c r="AC165" s="146" t="str">
        <f>IF(ISERROR((AA165/AA159)-1),"",(AA165/AA159)-1)</f>
        <v/>
      </c>
      <c r="AD165" s="146" t="str">
        <f>IF(ISERROR((Z165/Z153)-1),"",(Z165/Z153)-1)</f>
        <v/>
      </c>
      <c r="AK165" s="43"/>
      <c r="AL165" s="43"/>
    </row>
    <row r="166" spans="1:38" x14ac:dyDescent="0.3">
      <c r="A166" s="44" t="s">
        <v>36</v>
      </c>
      <c r="B166" s="45">
        <f>IFERROR((VLOOKUP(B164,'input from AMS loads'!$A$1:$E$999,2,FALSE)),0)</f>
        <v>0</v>
      </c>
      <c r="C166" s="46">
        <f>IFERROR((VLOOKUP(B164,'input from AMS loads'!$A$1:$E$999,3,FALSE)),0)</f>
        <v>0</v>
      </c>
      <c r="D166" s="47">
        <f>IFERROR((VLOOKUP(B164,'input from AMS loads'!$A$1:$E$999,4,FALSE)),0)</f>
        <v>0</v>
      </c>
      <c r="E166" s="45">
        <f>IFERROR((VLOOKUP(E164,'input from AMS loads'!$A$1:$E$999,2,FALSE)),0)</f>
        <v>0</v>
      </c>
      <c r="F166" s="46">
        <f>IFERROR((VLOOKUP(E164,'input from AMS loads'!$A$1:$E$999,3,FALSE)),0)</f>
        <v>0</v>
      </c>
      <c r="G166" s="47">
        <f>IFERROR((VLOOKUP(E164,'input from AMS loads'!$A$1:$E$999,4,FALSE)),0)</f>
        <v>0</v>
      </c>
      <c r="H166" s="45">
        <f>IFERROR((VLOOKUP(H164,'input from AMS loads'!$A$1:$E$999,2,FALSE)),0)</f>
        <v>0</v>
      </c>
      <c r="I166" s="46">
        <f>IFERROR((VLOOKUP(H164,'input from AMS loads'!$A$1:$E$999,3,FALSE)),0)</f>
        <v>0</v>
      </c>
      <c r="J166" s="47">
        <f>IFERROR((VLOOKUP(H164,'input from AMS loads'!$A$1:$E$999,4,FALSE)),0)</f>
        <v>0</v>
      </c>
      <c r="K166" s="45">
        <f>IFERROR((VLOOKUP(K164,'input from AMS loads'!$A$1:$E$999,2,FALSE)),0)</f>
        <v>0</v>
      </c>
      <c r="L166" s="46">
        <f>IFERROR((VLOOKUP(K164,'input from AMS loads'!$A$1:$E$999,3,FALSE)),0)</f>
        <v>0</v>
      </c>
      <c r="M166" s="47">
        <f>IFERROR((VLOOKUP(K164,'input from AMS loads'!$A$1:$E$999,4,FALSE)),0)</f>
        <v>0</v>
      </c>
      <c r="N166" s="45">
        <f>IFERROR((VLOOKUP(N164,'input from AMS loads'!$A$1:$E$999,2,FALSE)),0)</f>
        <v>0</v>
      </c>
      <c r="O166" s="46">
        <f>IFERROR((VLOOKUP(N164,'input from AMS loads'!$A$1:$E$999,3,FALSE)),0)</f>
        <v>0</v>
      </c>
      <c r="P166" s="47">
        <f>IFERROR((VLOOKUP(N164,'input from AMS loads'!$A$1:$E$999,4,FALSE)),0)</f>
        <v>0</v>
      </c>
      <c r="Q166" s="45">
        <f>IFERROR((VLOOKUP(Q164,'input from AMS loads'!$A$1:$E$999,2,FALSE)),0)</f>
        <v>0</v>
      </c>
      <c r="R166" s="46">
        <f>IFERROR((VLOOKUP(Q164,'input from AMS loads'!$A$1:$E$999,3,FALSE)),0)</f>
        <v>0</v>
      </c>
      <c r="S166" s="47">
        <f>IFERROR((VLOOKUP(Q164,'input from AMS loads'!$A$1:$E$999,4,FALSE)),0)</f>
        <v>0</v>
      </c>
      <c r="T166" s="45">
        <f>IFERROR((VLOOKUP(T164,'input from AMS loads'!$A$1:$E$999,2,FALSE)),0)</f>
        <v>0</v>
      </c>
      <c r="U166" s="46">
        <f>IFERROR((VLOOKUP(T164,'input from AMS loads'!$A$1:$E$999,3,FALSE)),0)</f>
        <v>0</v>
      </c>
      <c r="V166" s="47">
        <f>IFERROR((VLOOKUP(T164,'input from AMS loads'!$A$1:$E$999,4,FALSE)),0)</f>
        <v>0</v>
      </c>
      <c r="W166" s="48">
        <f>SUM($B$166,$E$166,$H$166,$K$166,$N$166,$Q$166,$T$166,)</f>
        <v>0</v>
      </c>
      <c r="X166" s="49">
        <f>SUM($C$166,$F$166,$I$166,$L$166,$O$166,$R$166,$U$166)</f>
        <v>0</v>
      </c>
      <c r="Y166" s="50">
        <f>SUM($D$166,$G$166,$J$166,$M$166,$P$166,$S$166,$V$166)</f>
        <v>0</v>
      </c>
      <c r="Z166" s="153"/>
      <c r="AA166" s="153"/>
      <c r="AB166" s="147"/>
      <c r="AC166" s="147"/>
      <c r="AD166" s="147"/>
      <c r="AK166" s="43"/>
      <c r="AL166" s="43"/>
    </row>
    <row r="167" spans="1:38" ht="15" thickBot="1" x14ac:dyDescent="0.35">
      <c r="A167" s="44" t="s">
        <v>37</v>
      </c>
      <c r="B167" s="5"/>
      <c r="C167" s="6"/>
      <c r="D167" s="7"/>
      <c r="E167" s="5"/>
      <c r="F167" s="6"/>
      <c r="G167" s="7"/>
      <c r="H167" s="5"/>
      <c r="I167" s="6"/>
      <c r="J167" s="7"/>
      <c r="K167" s="5"/>
      <c r="L167" s="6"/>
      <c r="M167" s="7"/>
      <c r="N167" s="5"/>
      <c r="O167" s="6"/>
      <c r="P167" s="7"/>
      <c r="Q167" s="5"/>
      <c r="R167" s="6"/>
      <c r="S167" s="7"/>
      <c r="T167" s="5"/>
      <c r="U167" s="6"/>
      <c r="V167" s="7"/>
      <c r="W167" s="48">
        <f>SUM($B$167,$E$167,$H$167,$K$167,$N$167,$Q$167,$T$167,)</f>
        <v>0</v>
      </c>
      <c r="X167" s="49">
        <f>SUM($C$167,$F$167,$I$167,$L$167,$O$167,$R$167,$U$167)</f>
        <v>0</v>
      </c>
      <c r="Y167" s="50">
        <f>SUM($D$167,$G$167,$J$167,$M$167,$P$167,$S$167,$V$167)</f>
        <v>0</v>
      </c>
      <c r="Z167" s="153"/>
      <c r="AA167" s="153"/>
      <c r="AB167" s="147"/>
      <c r="AC167" s="147"/>
      <c r="AD167" s="147"/>
      <c r="AK167" s="43"/>
      <c r="AL167" s="43"/>
    </row>
    <row r="168" spans="1:38" ht="15" thickBot="1" x14ac:dyDescent="0.35">
      <c r="A168" s="54" t="s">
        <v>38</v>
      </c>
      <c r="B168" s="55"/>
      <c r="C168" s="56">
        <f>SUM(B166:D166)</f>
        <v>0</v>
      </c>
      <c r="D168" s="57"/>
      <c r="E168" s="55"/>
      <c r="F168" s="56">
        <f>SUM(E166:G166)</f>
        <v>0</v>
      </c>
      <c r="G168" s="57"/>
      <c r="H168" s="55"/>
      <c r="I168" s="56">
        <f>SUM(H166:J166)</f>
        <v>0</v>
      </c>
      <c r="J168" s="57"/>
      <c r="K168" s="55"/>
      <c r="L168" s="56">
        <f>SUM(K166:M166)</f>
        <v>0</v>
      </c>
      <c r="M168" s="57"/>
      <c r="N168" s="55"/>
      <c r="O168" s="56">
        <f>SUM(N166:P166)</f>
        <v>0</v>
      </c>
      <c r="P168" s="57"/>
      <c r="Q168" s="55"/>
      <c r="R168" s="56">
        <f>SUM(Q166:S166)</f>
        <v>0</v>
      </c>
      <c r="S168" s="57"/>
      <c r="T168" s="55"/>
      <c r="U168" s="56">
        <f>SUM(T166:V166)</f>
        <v>0</v>
      </c>
      <c r="V168" s="57"/>
      <c r="W168" s="167" t="s">
        <v>64</v>
      </c>
      <c r="X168" s="168"/>
      <c r="Y168" s="169"/>
      <c r="Z168" s="153"/>
      <c r="AA168" s="153"/>
      <c r="AB168" s="147"/>
      <c r="AC168" s="147"/>
      <c r="AD168" s="147"/>
      <c r="AK168" s="43"/>
      <c r="AL168" s="43"/>
    </row>
    <row r="169" spans="1:38" ht="15" thickBot="1" x14ac:dyDescent="0.35">
      <c r="A169" s="54" t="s">
        <v>40</v>
      </c>
      <c r="B169" s="58"/>
      <c r="C169" s="56">
        <f>SUM(B167:D167)</f>
        <v>0</v>
      </c>
      <c r="D169" s="59"/>
      <c r="E169" s="58"/>
      <c r="F169" s="56">
        <f>SUM(E167:G167)</f>
        <v>0</v>
      </c>
      <c r="G169" s="59"/>
      <c r="H169" s="58"/>
      <c r="I169" s="56">
        <f>SUM(H167:J167)</f>
        <v>0</v>
      </c>
      <c r="J169" s="59"/>
      <c r="K169" s="58"/>
      <c r="L169" s="56">
        <f>SUM(K167:M167)</f>
        <v>0</v>
      </c>
      <c r="M169" s="59"/>
      <c r="N169" s="58"/>
      <c r="O169" s="56">
        <f>SUM(N167:P167)</f>
        <v>0</v>
      </c>
      <c r="P169" s="59"/>
      <c r="Q169" s="58"/>
      <c r="R169" s="56">
        <f>SUM(Q167:S167)</f>
        <v>0</v>
      </c>
      <c r="S169" s="59"/>
      <c r="T169" s="58"/>
      <c r="U169" s="56">
        <f>SUM(T167:V167)</f>
        <v>0</v>
      </c>
      <c r="V169" s="59"/>
      <c r="W169" s="170"/>
      <c r="X169" s="171"/>
      <c r="Y169" s="172"/>
      <c r="Z169" s="154"/>
      <c r="AA169" s="154"/>
      <c r="AB169" s="148"/>
      <c r="AC169" s="148"/>
      <c r="AD169" s="148"/>
      <c r="AL169" s="43"/>
    </row>
    <row r="170" spans="1:38" ht="21" thickBot="1" x14ac:dyDescent="0.35">
      <c r="A170" s="33" t="s">
        <v>23</v>
      </c>
      <c r="B170" s="157">
        <f>B164+7</f>
        <v>44186</v>
      </c>
      <c r="C170" s="158"/>
      <c r="D170" s="159"/>
      <c r="E170" s="157">
        <f>B170+1</f>
        <v>44187</v>
      </c>
      <c r="F170" s="158"/>
      <c r="G170" s="159"/>
      <c r="H170" s="157">
        <f t="shared" ref="H170" si="131">E170+1</f>
        <v>44188</v>
      </c>
      <c r="I170" s="158"/>
      <c r="J170" s="159"/>
      <c r="K170" s="157">
        <f t="shared" ref="K170" si="132">H170+1</f>
        <v>44189</v>
      </c>
      <c r="L170" s="158"/>
      <c r="M170" s="159"/>
      <c r="N170" s="157">
        <f t="shared" ref="N170" si="133">K170+1</f>
        <v>44190</v>
      </c>
      <c r="O170" s="158"/>
      <c r="P170" s="159"/>
      <c r="Q170" s="157">
        <f t="shared" ref="Q170" si="134">N170+1</f>
        <v>44191</v>
      </c>
      <c r="R170" s="158"/>
      <c r="S170" s="159"/>
      <c r="T170" s="157">
        <f t="shared" ref="T170" si="135">Q170+1</f>
        <v>44192</v>
      </c>
      <c r="U170" s="158"/>
      <c r="V170" s="159"/>
      <c r="W170" s="149" t="s">
        <v>24</v>
      </c>
      <c r="X170" s="150"/>
      <c r="Y170" s="151"/>
      <c r="Z170" s="34" t="s">
        <v>25</v>
      </c>
      <c r="AA170" s="34" t="s">
        <v>26</v>
      </c>
      <c r="AB170" s="34" t="s">
        <v>27</v>
      </c>
      <c r="AC170" s="34" t="s">
        <v>28</v>
      </c>
      <c r="AD170" s="34" t="s">
        <v>27</v>
      </c>
      <c r="AL170" s="35"/>
    </row>
    <row r="171" spans="1:38" ht="15" thickBot="1" x14ac:dyDescent="0.35">
      <c r="A171" s="36" t="s">
        <v>29</v>
      </c>
      <c r="B171" s="37" t="s">
        <v>30</v>
      </c>
      <c r="C171" s="38" t="s">
        <v>31</v>
      </c>
      <c r="D171" s="39" t="s">
        <v>32</v>
      </c>
      <c r="E171" s="37" t="s">
        <v>30</v>
      </c>
      <c r="F171" s="38" t="s">
        <v>31</v>
      </c>
      <c r="G171" s="39" t="s">
        <v>32</v>
      </c>
      <c r="H171" s="37" t="s">
        <v>30</v>
      </c>
      <c r="I171" s="38" t="s">
        <v>31</v>
      </c>
      <c r="J171" s="39" t="s">
        <v>32</v>
      </c>
      <c r="K171" s="37" t="s">
        <v>30</v>
      </c>
      <c r="L171" s="38" t="s">
        <v>31</v>
      </c>
      <c r="M171" s="39" t="s">
        <v>32</v>
      </c>
      <c r="N171" s="37" t="s">
        <v>30</v>
      </c>
      <c r="O171" s="38" t="s">
        <v>31</v>
      </c>
      <c r="P171" s="39" t="s">
        <v>32</v>
      </c>
      <c r="Q171" s="37" t="s">
        <v>30</v>
      </c>
      <c r="R171" s="38" t="s">
        <v>31</v>
      </c>
      <c r="S171" s="39" t="s">
        <v>32</v>
      </c>
      <c r="T171" s="37" t="s">
        <v>30</v>
      </c>
      <c r="U171" s="38" t="s">
        <v>31</v>
      </c>
      <c r="V171" s="39" t="s">
        <v>32</v>
      </c>
      <c r="W171" s="40" t="s">
        <v>33</v>
      </c>
      <c r="X171" s="41" t="s">
        <v>34</v>
      </c>
      <c r="Y171" s="42" t="s">
        <v>35</v>
      </c>
      <c r="Z171" s="152">
        <f>SUM(C174:V174)</f>
        <v>0</v>
      </c>
      <c r="AA171" s="152">
        <f>SUM(C175:V175)</f>
        <v>0</v>
      </c>
      <c r="AB171" s="146" t="str">
        <f>IF(ISERROR((Z171/Z165)-1),"",(Z171/Z165)-1)</f>
        <v/>
      </c>
      <c r="AC171" s="146" t="str">
        <f>IF(ISERROR((AA171/AA165)-1),"",(AA171/AA165)-1)</f>
        <v/>
      </c>
      <c r="AD171" s="146" t="str">
        <f>IF(ISERROR((Z171/Z159)-1),"",(Z171/Z159)-1)</f>
        <v/>
      </c>
      <c r="AL171" s="43"/>
    </row>
    <row r="172" spans="1:38" x14ac:dyDescent="0.3">
      <c r="A172" s="44" t="s">
        <v>36</v>
      </c>
      <c r="B172" s="45">
        <f>IFERROR((VLOOKUP(B170,'input from AMS loads'!$A$1:$E$999,2,FALSE)),0)</f>
        <v>0</v>
      </c>
      <c r="C172" s="46">
        <f>IFERROR((VLOOKUP(B170,'input from AMS loads'!$A$1:$E$999,3,FALSE)),0)</f>
        <v>0</v>
      </c>
      <c r="D172" s="47">
        <f>IFERROR((VLOOKUP(B170,'input from AMS loads'!$A$1:$E$999,4,FALSE)),0)</f>
        <v>0</v>
      </c>
      <c r="E172" s="45">
        <f>IFERROR((VLOOKUP(E170,'input from AMS loads'!$A$1:$E$999,2,FALSE)),0)</f>
        <v>0</v>
      </c>
      <c r="F172" s="46">
        <f>IFERROR((VLOOKUP(E170,'input from AMS loads'!$A$1:$E$999,3,FALSE)),0)</f>
        <v>0</v>
      </c>
      <c r="G172" s="47">
        <f>IFERROR((VLOOKUP(E170,'input from AMS loads'!$A$1:$E$999,4,FALSE)),0)</f>
        <v>0</v>
      </c>
      <c r="H172" s="45">
        <f>IFERROR((VLOOKUP(H170,'input from AMS loads'!$A$1:$E$999,2,FALSE)),0)</f>
        <v>0</v>
      </c>
      <c r="I172" s="46">
        <f>IFERROR((VLOOKUP(H170,'input from AMS loads'!$A$1:$E$999,3,FALSE)),0)</f>
        <v>0</v>
      </c>
      <c r="J172" s="47">
        <f>IFERROR((VLOOKUP(H170,'input from AMS loads'!$A$1:$E$999,4,FALSE)),0)</f>
        <v>0</v>
      </c>
      <c r="K172" s="45">
        <f>IFERROR((VLOOKUP(K170,'input from AMS loads'!$A$1:$E$999,2,FALSE)),0)</f>
        <v>0</v>
      </c>
      <c r="L172" s="46">
        <f>IFERROR((VLOOKUP(K170,'input from AMS loads'!$A$1:$E$999,3,FALSE)),0)</f>
        <v>0</v>
      </c>
      <c r="M172" s="47">
        <f>IFERROR((VLOOKUP(K170,'input from AMS loads'!$A$1:$E$999,4,FALSE)),0)</f>
        <v>0</v>
      </c>
      <c r="N172" s="45">
        <f>IFERROR((VLOOKUP(N170,'input from AMS loads'!$A$1:$E$999,2,FALSE)),0)</f>
        <v>0</v>
      </c>
      <c r="O172" s="46">
        <f>IFERROR((VLOOKUP(N170,'input from AMS loads'!$A$1:$E$999,3,FALSE)),0)</f>
        <v>0</v>
      </c>
      <c r="P172" s="47">
        <f>IFERROR((VLOOKUP(N170,'input from AMS loads'!$A$1:$E$999,4,FALSE)),0)</f>
        <v>0</v>
      </c>
      <c r="Q172" s="45">
        <f>IFERROR((VLOOKUP(Q170,'input from AMS loads'!$A$1:$E$999,2,FALSE)),0)</f>
        <v>0</v>
      </c>
      <c r="R172" s="46">
        <f>IFERROR((VLOOKUP(Q170,'input from AMS loads'!$A$1:$E$999,3,FALSE)),0)</f>
        <v>0</v>
      </c>
      <c r="S172" s="47">
        <f>IFERROR((VLOOKUP(Q170,'input from AMS loads'!$A$1:$E$999,4,FALSE)),0)</f>
        <v>0</v>
      </c>
      <c r="T172" s="45">
        <f>IFERROR((VLOOKUP(T170,'input from AMS loads'!$A$1:$E$999,2,FALSE)),0)</f>
        <v>0</v>
      </c>
      <c r="U172" s="46">
        <f>IFERROR((VLOOKUP(T170,'input from AMS loads'!$A$1:$E$999,3,FALSE)),0)</f>
        <v>0</v>
      </c>
      <c r="V172" s="47">
        <f>IFERROR((VLOOKUP(T170,'input from AMS loads'!$A$1:$E$999,4,FALSE)),0)</f>
        <v>0</v>
      </c>
      <c r="W172" s="48">
        <f>SUM($B$172,$E$172,$H$172,$K$172,$N$172,$Q$172,$T$172,)</f>
        <v>0</v>
      </c>
      <c r="X172" s="49">
        <f>SUM($C$172,$F$172,$I$172,$L$172,$O$172,$R$172,$U$172)</f>
        <v>0</v>
      </c>
      <c r="Y172" s="50">
        <f>SUM($D$172,$G$172,$J$172,$M$172,$P$172,$S$172,$V$172)</f>
        <v>0</v>
      </c>
      <c r="Z172" s="153"/>
      <c r="AA172" s="153"/>
      <c r="AB172" s="147"/>
      <c r="AC172" s="147"/>
      <c r="AD172" s="147"/>
      <c r="AL172" s="43"/>
    </row>
    <row r="173" spans="1:38" ht="15" thickBot="1" x14ac:dyDescent="0.35">
      <c r="A173" s="44" t="s">
        <v>37</v>
      </c>
      <c r="B173" s="5"/>
      <c r="C173" s="6"/>
      <c r="D173" s="7"/>
      <c r="E173" s="5"/>
      <c r="F173" s="6"/>
      <c r="G173" s="7"/>
      <c r="H173" s="5"/>
      <c r="I173" s="6"/>
      <c r="J173" s="7"/>
      <c r="K173" s="5"/>
      <c r="L173" s="6"/>
      <c r="M173" s="7"/>
      <c r="N173" s="5"/>
      <c r="O173" s="6"/>
      <c r="P173" s="7"/>
      <c r="Q173" s="5"/>
      <c r="R173" s="6"/>
      <c r="S173" s="7"/>
      <c r="T173" s="5"/>
      <c r="U173" s="6"/>
      <c r="V173" s="7"/>
      <c r="W173" s="48">
        <f>SUM($B$173,$E$173,$H$173,$K$173,$N$173,$Q$173,$T$173,)</f>
        <v>0</v>
      </c>
      <c r="X173" s="49">
        <f>SUM($C$173,$F$173,$I$173,$L$173,$O$173,$R$173,$U$173)</f>
        <v>0</v>
      </c>
      <c r="Y173" s="50">
        <f>SUM($D$173,$G$173,$J$173,$M$173,$P$173,$S$173,$V$173)</f>
        <v>0</v>
      </c>
      <c r="Z173" s="153"/>
      <c r="AA173" s="153"/>
      <c r="AB173" s="147"/>
      <c r="AC173" s="147"/>
      <c r="AD173" s="147"/>
      <c r="AL173" s="43"/>
    </row>
    <row r="174" spans="1:38" ht="15" thickBot="1" x14ac:dyDescent="0.35">
      <c r="A174" s="54" t="s">
        <v>38</v>
      </c>
      <c r="B174" s="55"/>
      <c r="C174" s="56">
        <f>SUM(B172:D172)</f>
        <v>0</v>
      </c>
      <c r="D174" s="57"/>
      <c r="E174" s="55"/>
      <c r="F174" s="56">
        <f>SUM(E172:G172)</f>
        <v>0</v>
      </c>
      <c r="G174" s="57"/>
      <c r="H174" s="55"/>
      <c r="I174" s="56">
        <f>SUM(H172:J172)</f>
        <v>0</v>
      </c>
      <c r="J174" s="57"/>
      <c r="K174" s="55"/>
      <c r="L174" s="56">
        <f>SUM(K172:M172)</f>
        <v>0</v>
      </c>
      <c r="M174" s="57"/>
      <c r="N174" s="55"/>
      <c r="O174" s="56">
        <f>SUM(N172:P172)</f>
        <v>0</v>
      </c>
      <c r="P174" s="57"/>
      <c r="Q174" s="55"/>
      <c r="R174" s="56">
        <f>SUM(Q172:S172)</f>
        <v>0</v>
      </c>
      <c r="S174" s="57"/>
      <c r="T174" s="55"/>
      <c r="U174" s="56">
        <f>SUM(T172:V172)</f>
        <v>0</v>
      </c>
      <c r="V174" s="57"/>
      <c r="W174" s="167" t="s">
        <v>65</v>
      </c>
      <c r="X174" s="168"/>
      <c r="Y174" s="169"/>
      <c r="Z174" s="153"/>
      <c r="AA174" s="153"/>
      <c r="AB174" s="147"/>
      <c r="AC174" s="147"/>
      <c r="AD174" s="147"/>
      <c r="AL174" s="43"/>
    </row>
    <row r="175" spans="1:38" ht="15" thickBot="1" x14ac:dyDescent="0.35">
      <c r="A175" s="54" t="s">
        <v>40</v>
      </c>
      <c r="B175" s="58"/>
      <c r="C175" s="56">
        <f>SUM(B173:D173)</f>
        <v>0</v>
      </c>
      <c r="D175" s="59"/>
      <c r="E175" s="58"/>
      <c r="F175" s="56">
        <f>SUM(E173:G173)</f>
        <v>0</v>
      </c>
      <c r="G175" s="59"/>
      <c r="H175" s="58"/>
      <c r="I175" s="56">
        <f>SUM(H173:J173)</f>
        <v>0</v>
      </c>
      <c r="J175" s="59"/>
      <c r="K175" s="58"/>
      <c r="L175" s="56">
        <f>SUM(K173:M173)</f>
        <v>0</v>
      </c>
      <c r="M175" s="59"/>
      <c r="N175" s="58"/>
      <c r="O175" s="56">
        <f>SUM(N173:P173)</f>
        <v>0</v>
      </c>
      <c r="P175" s="59"/>
      <c r="Q175" s="58"/>
      <c r="R175" s="56">
        <f>SUM(Q173:S173)</f>
        <v>0</v>
      </c>
      <c r="S175" s="59"/>
      <c r="T175" s="58"/>
      <c r="U175" s="56">
        <f>SUM(T173:V173)</f>
        <v>0</v>
      </c>
      <c r="V175" s="59"/>
      <c r="W175" s="170"/>
      <c r="X175" s="171"/>
      <c r="Y175" s="172"/>
      <c r="Z175" s="154"/>
      <c r="AA175" s="154"/>
      <c r="AB175" s="148"/>
      <c r="AC175" s="148"/>
      <c r="AD175" s="148"/>
      <c r="AL175" s="43"/>
    </row>
    <row r="176" spans="1:38" ht="21" thickBot="1" x14ac:dyDescent="0.35">
      <c r="A176" s="33" t="s">
        <v>23</v>
      </c>
      <c r="B176" s="157">
        <f>B170+7</f>
        <v>44193</v>
      </c>
      <c r="C176" s="158"/>
      <c r="D176" s="159"/>
      <c r="E176" s="157">
        <f>B176+1</f>
        <v>44194</v>
      </c>
      <c r="F176" s="158"/>
      <c r="G176" s="159"/>
      <c r="H176" s="157">
        <f t="shared" ref="H176" si="136">E176+1</f>
        <v>44195</v>
      </c>
      <c r="I176" s="158"/>
      <c r="J176" s="159"/>
      <c r="K176" s="157">
        <f t="shared" ref="K176" si="137">H176+1</f>
        <v>44196</v>
      </c>
      <c r="L176" s="158"/>
      <c r="M176" s="159"/>
      <c r="N176" s="157">
        <f t="shared" ref="N176" si="138">K176+1</f>
        <v>44197</v>
      </c>
      <c r="O176" s="158"/>
      <c r="P176" s="159"/>
      <c r="Q176" s="157">
        <f t="shared" ref="Q176" si="139">N176+1</f>
        <v>44198</v>
      </c>
      <c r="R176" s="158"/>
      <c r="S176" s="159"/>
      <c r="T176" s="157">
        <f t="shared" ref="T176" si="140">Q176+1</f>
        <v>44199</v>
      </c>
      <c r="U176" s="158"/>
      <c r="V176" s="159"/>
      <c r="W176" s="149" t="s">
        <v>24</v>
      </c>
      <c r="X176" s="150"/>
      <c r="Y176" s="151"/>
      <c r="Z176" s="34" t="s">
        <v>25</v>
      </c>
      <c r="AA176" s="34" t="s">
        <v>26</v>
      </c>
      <c r="AB176" s="34" t="s">
        <v>27</v>
      </c>
      <c r="AC176" s="34" t="s">
        <v>28</v>
      </c>
      <c r="AD176" s="34" t="s">
        <v>27</v>
      </c>
      <c r="AL176" s="35"/>
    </row>
    <row r="177" spans="1:38" ht="15" thickBot="1" x14ac:dyDescent="0.35">
      <c r="A177" s="36" t="s">
        <v>29</v>
      </c>
      <c r="B177" s="37" t="s">
        <v>30</v>
      </c>
      <c r="C177" s="38" t="s">
        <v>31</v>
      </c>
      <c r="D177" s="39" t="s">
        <v>32</v>
      </c>
      <c r="E177" s="37" t="s">
        <v>30</v>
      </c>
      <c r="F177" s="38" t="s">
        <v>31</v>
      </c>
      <c r="G177" s="39" t="s">
        <v>32</v>
      </c>
      <c r="H177" s="37" t="s">
        <v>30</v>
      </c>
      <c r="I177" s="38" t="s">
        <v>31</v>
      </c>
      <c r="J177" s="39" t="s">
        <v>32</v>
      </c>
      <c r="K177" s="37" t="s">
        <v>30</v>
      </c>
      <c r="L177" s="38" t="s">
        <v>31</v>
      </c>
      <c r="M177" s="39" t="s">
        <v>32</v>
      </c>
      <c r="N177" s="37" t="s">
        <v>30</v>
      </c>
      <c r="O177" s="38" t="s">
        <v>31</v>
      </c>
      <c r="P177" s="39" t="s">
        <v>32</v>
      </c>
      <c r="Q177" s="37" t="s">
        <v>30</v>
      </c>
      <c r="R177" s="38" t="s">
        <v>31</v>
      </c>
      <c r="S177" s="39" t="s">
        <v>32</v>
      </c>
      <c r="T177" s="37" t="s">
        <v>30</v>
      </c>
      <c r="U177" s="38" t="s">
        <v>31</v>
      </c>
      <c r="V177" s="39" t="s">
        <v>32</v>
      </c>
      <c r="W177" s="40" t="s">
        <v>33</v>
      </c>
      <c r="X177" s="41" t="s">
        <v>34</v>
      </c>
      <c r="Y177" s="42" t="s">
        <v>35</v>
      </c>
      <c r="Z177" s="152">
        <f>SUM(C180:V180)</f>
        <v>0</v>
      </c>
      <c r="AA177" s="152">
        <f>SUM(C181:V181)</f>
        <v>0</v>
      </c>
      <c r="AB177" s="146" t="str">
        <f>IF(ISERROR((Z177/Z171)-1),"",(Z177/Z171)-1)</f>
        <v/>
      </c>
      <c r="AC177" s="146" t="str">
        <f>IF(ISERROR((AA177/AA171)-1),"",(AA177/AA171)-1)</f>
        <v/>
      </c>
      <c r="AD177" s="146" t="str">
        <f>IF(ISERROR((Z177/Z165)-1),"",(Z177/Z165)-1)</f>
        <v/>
      </c>
      <c r="AL177" s="43"/>
    </row>
    <row r="178" spans="1:38" x14ac:dyDescent="0.3">
      <c r="A178" s="44" t="s">
        <v>36</v>
      </c>
      <c r="B178" s="45">
        <f>IFERROR((VLOOKUP(B176,'input from AMS loads'!$A$1:$E$999,2,FALSE)),0)</f>
        <v>0</v>
      </c>
      <c r="C178" s="46">
        <f>IFERROR((VLOOKUP(B176,'input from AMS loads'!$A$1:$E$999,3,FALSE)),0)</f>
        <v>0</v>
      </c>
      <c r="D178" s="47">
        <f>IFERROR((VLOOKUP(B176,'input from AMS loads'!$A$1:$E$999,4,FALSE)),0)</f>
        <v>0</v>
      </c>
      <c r="E178" s="45">
        <f>IFERROR((VLOOKUP(E176,'input from AMS loads'!$A$1:$E$999,2,FALSE)),0)</f>
        <v>0</v>
      </c>
      <c r="F178" s="46">
        <f>IFERROR((VLOOKUP(E176,'input from AMS loads'!$A$1:$E$999,3,FALSE)),0)</f>
        <v>0</v>
      </c>
      <c r="G178" s="47">
        <f>IFERROR((VLOOKUP(E176,'input from AMS loads'!$A$1:$E$999,4,FALSE)),0)</f>
        <v>0</v>
      </c>
      <c r="H178" s="45">
        <f>IFERROR((VLOOKUP(H176,'input from AMS loads'!$A$1:$E$999,2,FALSE)),0)</f>
        <v>0</v>
      </c>
      <c r="I178" s="46">
        <f>IFERROR((VLOOKUP(H176,'input from AMS loads'!$A$1:$E$999,3,FALSE)),0)</f>
        <v>0</v>
      </c>
      <c r="J178" s="47">
        <f>IFERROR((VLOOKUP(H176,'input from AMS loads'!$A$1:$E$999,4,FALSE)),0)</f>
        <v>0</v>
      </c>
      <c r="K178" s="45">
        <f>IFERROR((VLOOKUP(K176,'input from AMS loads'!$A$1:$E$999,2,FALSE)),0)</f>
        <v>0</v>
      </c>
      <c r="L178" s="46">
        <f>IFERROR((VLOOKUP(K176,'input from AMS loads'!$A$1:$E$999,3,FALSE)),0)</f>
        <v>0</v>
      </c>
      <c r="M178" s="47">
        <f>IFERROR((VLOOKUP(K176,'input from AMS loads'!$A$1:$E$999,4,FALSE)),0)</f>
        <v>0</v>
      </c>
      <c r="N178" s="45">
        <f>IFERROR((VLOOKUP(N176,'input from AMS loads'!$A$1:$E$999,2,FALSE)),0)</f>
        <v>0</v>
      </c>
      <c r="O178" s="46">
        <f>IFERROR((VLOOKUP(N176,'input from AMS loads'!$A$1:$E$999,3,FALSE)),0)</f>
        <v>0</v>
      </c>
      <c r="P178" s="47">
        <f>IFERROR((VLOOKUP(N176,'input from AMS loads'!$A$1:$E$999,4,FALSE)),0)</f>
        <v>0</v>
      </c>
      <c r="Q178" s="45">
        <f>IFERROR((VLOOKUP(Q176,'input from AMS loads'!$A$1:$E$999,2,FALSE)),0)</f>
        <v>0</v>
      </c>
      <c r="R178" s="46">
        <f>IFERROR((VLOOKUP(Q176,'input from AMS loads'!$A$1:$E$999,3,FALSE)),0)</f>
        <v>0</v>
      </c>
      <c r="S178" s="47">
        <f>IFERROR((VLOOKUP(Q176,'input from AMS loads'!$A$1:$E$999,4,FALSE)),0)</f>
        <v>0</v>
      </c>
      <c r="T178" s="45">
        <f>IFERROR((VLOOKUP(T176,'input from AMS loads'!$A$1:$E$999,2,FALSE)),0)</f>
        <v>0</v>
      </c>
      <c r="U178" s="46">
        <f>IFERROR((VLOOKUP(T176,'input from AMS loads'!$A$1:$E$999,3,FALSE)),0)</f>
        <v>0</v>
      </c>
      <c r="V178" s="47">
        <f>IFERROR((VLOOKUP(T176,'input from AMS loads'!$A$1:$E$999,4,FALSE)),0)</f>
        <v>0</v>
      </c>
      <c r="W178" s="48">
        <f>SUM($B$178,$E$178,$H$178,$K$178,$N$178,$Q$178,$T$178,)</f>
        <v>0</v>
      </c>
      <c r="X178" s="49">
        <f>SUM($C$178,$F$178,$I$178,$L$178,$O$178,$R$178,$U$178)</f>
        <v>0</v>
      </c>
      <c r="Y178" s="50">
        <f>SUM($D$178,$G$178,$J$178,$M$178,$P$178,$S$178,$V$178)</f>
        <v>0</v>
      </c>
      <c r="Z178" s="153"/>
      <c r="AA178" s="153"/>
      <c r="AB178" s="147"/>
      <c r="AC178" s="147"/>
      <c r="AD178" s="147"/>
      <c r="AL178" s="43"/>
    </row>
    <row r="179" spans="1:38" ht="15" thickBot="1" x14ac:dyDescent="0.35">
      <c r="A179" s="44" t="s">
        <v>37</v>
      </c>
      <c r="B179" s="5"/>
      <c r="C179" s="6"/>
      <c r="D179" s="7"/>
      <c r="E179" s="5"/>
      <c r="F179" s="6"/>
      <c r="G179" s="7"/>
      <c r="H179" s="5"/>
      <c r="I179" s="6"/>
      <c r="J179" s="7"/>
      <c r="K179" s="5"/>
      <c r="L179" s="6"/>
      <c r="M179" s="7"/>
      <c r="N179" s="5"/>
      <c r="O179" s="6"/>
      <c r="P179" s="7"/>
      <c r="Q179" s="5"/>
      <c r="R179" s="6"/>
      <c r="S179" s="7"/>
      <c r="T179" s="5"/>
      <c r="U179" s="6"/>
      <c r="V179" s="7"/>
      <c r="W179" s="48">
        <f>SUM($B$179,$E$179,$H$179,$K$179,$N$179,$Q$179,$T$179,)</f>
        <v>0</v>
      </c>
      <c r="X179" s="49">
        <f>SUM($C$179,$F$179,$I$179,$L$179,$O$179,$R$179,$U$179)</f>
        <v>0</v>
      </c>
      <c r="Y179" s="50">
        <f>SUM($D$179,$G$179,$J$179,$M$179,$P$179,$S$179,$V$179)</f>
        <v>0</v>
      </c>
      <c r="Z179" s="153"/>
      <c r="AA179" s="153"/>
      <c r="AB179" s="147"/>
      <c r="AC179" s="147"/>
      <c r="AD179" s="147"/>
      <c r="AL179" s="43"/>
    </row>
    <row r="180" spans="1:38" ht="15" thickBot="1" x14ac:dyDescent="0.35">
      <c r="A180" s="54" t="s">
        <v>38</v>
      </c>
      <c r="B180" s="55"/>
      <c r="C180" s="56">
        <f>SUM(B178:D178)</f>
        <v>0</v>
      </c>
      <c r="D180" s="57"/>
      <c r="E180" s="55"/>
      <c r="F180" s="56">
        <f>SUM(E178:G178)</f>
        <v>0</v>
      </c>
      <c r="G180" s="57"/>
      <c r="H180" s="55"/>
      <c r="I180" s="56">
        <f>SUM(H178:J178)</f>
        <v>0</v>
      </c>
      <c r="J180" s="57"/>
      <c r="K180" s="55"/>
      <c r="L180" s="56">
        <f>SUM(K178:M178)</f>
        <v>0</v>
      </c>
      <c r="M180" s="57"/>
      <c r="N180" s="55"/>
      <c r="O180" s="56">
        <f>SUM(N178:P178)</f>
        <v>0</v>
      </c>
      <c r="P180" s="57"/>
      <c r="Q180" s="55"/>
      <c r="R180" s="56">
        <f>SUM(Q178:S178)</f>
        <v>0</v>
      </c>
      <c r="S180" s="57"/>
      <c r="T180" s="55"/>
      <c r="U180" s="56">
        <f>SUM(T178:V178)</f>
        <v>0</v>
      </c>
      <c r="V180" s="57"/>
      <c r="W180" s="167" t="s">
        <v>66</v>
      </c>
      <c r="X180" s="168"/>
      <c r="Y180" s="169"/>
      <c r="Z180" s="153"/>
      <c r="AA180" s="153"/>
      <c r="AB180" s="147"/>
      <c r="AC180" s="147"/>
      <c r="AD180" s="147"/>
      <c r="AL180" s="43"/>
    </row>
    <row r="181" spans="1:38" ht="15" thickBot="1" x14ac:dyDescent="0.35">
      <c r="A181" s="54" t="s">
        <v>40</v>
      </c>
      <c r="B181" s="58"/>
      <c r="C181" s="56">
        <f>SUM(B179:D179)</f>
        <v>0</v>
      </c>
      <c r="D181" s="59"/>
      <c r="E181" s="58"/>
      <c r="F181" s="56">
        <f>SUM(E179:G179)</f>
        <v>0</v>
      </c>
      <c r="G181" s="59"/>
      <c r="H181" s="58"/>
      <c r="I181" s="56">
        <f>SUM(H179:J179)</f>
        <v>0</v>
      </c>
      <c r="J181" s="59"/>
      <c r="K181" s="58"/>
      <c r="L181" s="56">
        <f>SUM(K179:M179)</f>
        <v>0</v>
      </c>
      <c r="M181" s="59"/>
      <c r="N181" s="58"/>
      <c r="O181" s="56">
        <f>SUM(N179:P179)</f>
        <v>0</v>
      </c>
      <c r="P181" s="59"/>
      <c r="Q181" s="58"/>
      <c r="R181" s="56">
        <f>SUM(Q179:S179)</f>
        <v>0</v>
      </c>
      <c r="S181" s="59"/>
      <c r="T181" s="58"/>
      <c r="U181" s="56">
        <f>SUM(T179:V179)</f>
        <v>0</v>
      </c>
      <c r="V181" s="59"/>
      <c r="W181" s="170"/>
      <c r="X181" s="171"/>
      <c r="Y181" s="172"/>
      <c r="Z181" s="154"/>
      <c r="AA181" s="154"/>
      <c r="AB181" s="148"/>
      <c r="AC181" s="148"/>
      <c r="AD181" s="148"/>
      <c r="AL181" s="43"/>
    </row>
    <row r="182" spans="1:38" ht="21" thickBot="1" x14ac:dyDescent="0.35">
      <c r="A182" s="33" t="s">
        <v>23</v>
      </c>
      <c r="B182" s="157">
        <f>B176+7</f>
        <v>44200</v>
      </c>
      <c r="C182" s="158"/>
      <c r="D182" s="159"/>
      <c r="E182" s="157">
        <f>B182+1</f>
        <v>44201</v>
      </c>
      <c r="F182" s="158"/>
      <c r="G182" s="159"/>
      <c r="H182" s="157">
        <f t="shared" ref="H182" si="141">E182+1</f>
        <v>44202</v>
      </c>
      <c r="I182" s="158"/>
      <c r="J182" s="159"/>
      <c r="K182" s="157">
        <f t="shared" ref="K182" si="142">H182+1</f>
        <v>44203</v>
      </c>
      <c r="L182" s="158"/>
      <c r="M182" s="159"/>
      <c r="N182" s="157">
        <f t="shared" ref="N182" si="143">K182+1</f>
        <v>44204</v>
      </c>
      <c r="O182" s="158"/>
      <c r="P182" s="159"/>
      <c r="Q182" s="157">
        <f t="shared" ref="Q182" si="144">N182+1</f>
        <v>44205</v>
      </c>
      <c r="R182" s="158"/>
      <c r="S182" s="159"/>
      <c r="T182" s="157">
        <f t="shared" ref="T182" si="145">Q182+1</f>
        <v>44206</v>
      </c>
      <c r="U182" s="158"/>
      <c r="V182" s="159"/>
      <c r="W182" s="149" t="s">
        <v>24</v>
      </c>
      <c r="X182" s="150"/>
      <c r="Y182" s="151"/>
      <c r="Z182" s="34" t="s">
        <v>25</v>
      </c>
      <c r="AA182" s="34" t="s">
        <v>26</v>
      </c>
      <c r="AB182" s="34" t="s">
        <v>27</v>
      </c>
      <c r="AC182" s="34" t="s">
        <v>28</v>
      </c>
      <c r="AD182" s="34" t="s">
        <v>27</v>
      </c>
      <c r="AL182" s="35"/>
    </row>
    <row r="183" spans="1:38" ht="15" thickBot="1" x14ac:dyDescent="0.35">
      <c r="A183" s="36" t="s">
        <v>29</v>
      </c>
      <c r="B183" s="37" t="s">
        <v>30</v>
      </c>
      <c r="C183" s="38" t="s">
        <v>31</v>
      </c>
      <c r="D183" s="39" t="s">
        <v>32</v>
      </c>
      <c r="E183" s="37" t="s">
        <v>30</v>
      </c>
      <c r="F183" s="38" t="s">
        <v>31</v>
      </c>
      <c r="G183" s="39" t="s">
        <v>32</v>
      </c>
      <c r="H183" s="37" t="s">
        <v>30</v>
      </c>
      <c r="I183" s="38" t="s">
        <v>31</v>
      </c>
      <c r="J183" s="39" t="s">
        <v>32</v>
      </c>
      <c r="K183" s="37" t="s">
        <v>30</v>
      </c>
      <c r="L183" s="38" t="s">
        <v>31</v>
      </c>
      <c r="M183" s="39" t="s">
        <v>32</v>
      </c>
      <c r="N183" s="37" t="s">
        <v>30</v>
      </c>
      <c r="O183" s="38" t="s">
        <v>31</v>
      </c>
      <c r="P183" s="39" t="s">
        <v>32</v>
      </c>
      <c r="Q183" s="37" t="s">
        <v>30</v>
      </c>
      <c r="R183" s="38" t="s">
        <v>31</v>
      </c>
      <c r="S183" s="39" t="s">
        <v>32</v>
      </c>
      <c r="T183" s="37" t="s">
        <v>30</v>
      </c>
      <c r="U183" s="38" t="s">
        <v>31</v>
      </c>
      <c r="V183" s="39" t="s">
        <v>32</v>
      </c>
      <c r="W183" s="40" t="s">
        <v>33</v>
      </c>
      <c r="X183" s="41" t="s">
        <v>34</v>
      </c>
      <c r="Y183" s="42" t="s">
        <v>35</v>
      </c>
      <c r="Z183" s="152">
        <f>SUM(C186:V186)</f>
        <v>0</v>
      </c>
      <c r="AA183" s="152">
        <f>SUM(C187:V187)</f>
        <v>0</v>
      </c>
      <c r="AB183" s="146" t="str">
        <f>IF(ISERROR((Z183/Z177)-1),"",(Z183/Z177)-1)</f>
        <v/>
      </c>
      <c r="AC183" s="146" t="str">
        <f>IF(ISERROR((AA183/AA177)-1),"",(AA183/AA177)-1)</f>
        <v/>
      </c>
      <c r="AD183" s="146" t="str">
        <f>IF(ISERROR((Z183/Z171)-1),"",(Z183/Z171)-1)</f>
        <v/>
      </c>
      <c r="AL183" s="43"/>
    </row>
    <row r="184" spans="1:38" x14ac:dyDescent="0.3">
      <c r="A184" s="44" t="s">
        <v>36</v>
      </c>
      <c r="B184" s="45">
        <f>IFERROR((VLOOKUP(B182,'input from AMS loads'!$A$1:$E$999,2,FALSE)),0)</f>
        <v>0</v>
      </c>
      <c r="C184" s="46">
        <f>IFERROR((VLOOKUP(B182,'input from AMS loads'!$A$1:$E$999,3,FALSE)),0)</f>
        <v>0</v>
      </c>
      <c r="D184" s="47">
        <f>IFERROR((VLOOKUP(B182,'input from AMS loads'!$A$1:$E$999,4,FALSE)),0)</f>
        <v>0</v>
      </c>
      <c r="E184" s="45">
        <f>IFERROR((VLOOKUP(E182,'input from AMS loads'!$A$1:$E$999,2,FALSE)),0)</f>
        <v>0</v>
      </c>
      <c r="F184" s="46">
        <f>IFERROR((VLOOKUP(E182,'input from AMS loads'!$A$1:$E$999,3,FALSE)),0)</f>
        <v>0</v>
      </c>
      <c r="G184" s="47">
        <f>IFERROR((VLOOKUP(E182,'input from AMS loads'!$A$1:$E$999,4,FALSE)),0)</f>
        <v>0</v>
      </c>
      <c r="H184" s="45">
        <f>IFERROR((VLOOKUP(H182,'input from AMS loads'!$A$1:$E$999,2,FALSE)),0)</f>
        <v>0</v>
      </c>
      <c r="I184" s="46">
        <f>IFERROR((VLOOKUP(H182,'input from AMS loads'!$A$1:$E$999,3,FALSE)),0)</f>
        <v>0</v>
      </c>
      <c r="J184" s="47">
        <f>IFERROR((VLOOKUP(H182,'input from AMS loads'!$A$1:$E$999,4,FALSE)),0)</f>
        <v>0</v>
      </c>
      <c r="K184" s="45">
        <f>IFERROR((VLOOKUP(K182,'input from AMS loads'!$A$1:$E$999,2,FALSE)),0)</f>
        <v>0</v>
      </c>
      <c r="L184" s="46">
        <f>IFERROR((VLOOKUP(K182,'input from AMS loads'!$A$1:$E$999,3,FALSE)),0)</f>
        <v>0</v>
      </c>
      <c r="M184" s="47">
        <f>IFERROR((VLOOKUP(K182,'input from AMS loads'!$A$1:$E$999,4,FALSE)),0)</f>
        <v>0</v>
      </c>
      <c r="N184" s="45">
        <f>IFERROR((VLOOKUP(N182,'input from AMS loads'!$A$1:$E$999,2,FALSE)),0)</f>
        <v>0</v>
      </c>
      <c r="O184" s="46">
        <f>IFERROR((VLOOKUP(N182,'input from AMS loads'!$A$1:$E$999,3,FALSE)),0)</f>
        <v>0</v>
      </c>
      <c r="P184" s="47">
        <f>IFERROR((VLOOKUP(N182,'input from AMS loads'!$A$1:$E$999,4,FALSE)),0)</f>
        <v>0</v>
      </c>
      <c r="Q184" s="45">
        <f>IFERROR((VLOOKUP(Q182,'input from AMS loads'!$A$1:$E$999,2,FALSE)),0)</f>
        <v>0</v>
      </c>
      <c r="R184" s="46">
        <f>IFERROR((VLOOKUP(Q182,'input from AMS loads'!$A$1:$E$999,3,FALSE)),0)</f>
        <v>0</v>
      </c>
      <c r="S184" s="47">
        <f>IFERROR((VLOOKUP(Q182,'input from AMS loads'!$A$1:$E$999,4,FALSE)),0)</f>
        <v>0</v>
      </c>
      <c r="T184" s="45">
        <f>IFERROR((VLOOKUP(T182,'input from AMS loads'!$A$1:$E$999,2,FALSE)),0)</f>
        <v>0</v>
      </c>
      <c r="U184" s="46">
        <f>IFERROR((VLOOKUP(T182,'input from AMS loads'!$A$1:$E$999,3,FALSE)),0)</f>
        <v>0</v>
      </c>
      <c r="V184" s="47">
        <f>IFERROR((VLOOKUP(T182,'input from AMS loads'!$A$1:$E$999,4,FALSE)),0)</f>
        <v>0</v>
      </c>
      <c r="W184" s="48">
        <f>SUM($B$184,$E$184,$H$184,$K$184,$N$184,$Q$184,$T$184,)</f>
        <v>0</v>
      </c>
      <c r="X184" s="49">
        <f>SUM($C$184,$F$184,$I$184,$L$184,$O$184,$R$184,$U$184)</f>
        <v>0</v>
      </c>
      <c r="Y184" s="50">
        <f>SUM($D$184,$G$184,$J$184,$M$184,$P$184,$S$184,$V$184)</f>
        <v>0</v>
      </c>
      <c r="Z184" s="153"/>
      <c r="AA184" s="153"/>
      <c r="AB184" s="147"/>
      <c r="AC184" s="147"/>
      <c r="AD184" s="147"/>
      <c r="AL184" s="43"/>
    </row>
    <row r="185" spans="1:38" ht="15" thickBot="1" x14ac:dyDescent="0.35">
      <c r="A185" s="44" t="s">
        <v>37</v>
      </c>
      <c r="B185" s="5"/>
      <c r="C185" s="6"/>
      <c r="D185" s="7"/>
      <c r="E185" s="5"/>
      <c r="F185" s="6"/>
      <c r="G185" s="7"/>
      <c r="H185" s="5"/>
      <c r="I185" s="6"/>
      <c r="J185" s="7"/>
      <c r="K185" s="5"/>
      <c r="L185" s="6"/>
      <c r="M185" s="7"/>
      <c r="N185" s="5"/>
      <c r="O185" s="6"/>
      <c r="P185" s="7"/>
      <c r="Q185" s="5"/>
      <c r="R185" s="6"/>
      <c r="S185" s="7"/>
      <c r="T185" s="5"/>
      <c r="U185" s="6"/>
      <c r="V185" s="7"/>
      <c r="W185" s="48">
        <f>SUM($B$185,$E$185,$H$185,$K$185,$N$185,$Q$185,$T$185)</f>
        <v>0</v>
      </c>
      <c r="X185" s="49">
        <f>SUM($C$185,$F$185,$I$185,$L$185,$O$185,$R$185,$U$185)</f>
        <v>0</v>
      </c>
      <c r="Y185" s="50">
        <f>SUM($D$185,$G$185,$J$185,$M$185,$P$185,$S$185,$V$185)</f>
        <v>0</v>
      </c>
      <c r="Z185" s="153"/>
      <c r="AA185" s="153"/>
      <c r="AB185" s="147"/>
      <c r="AC185" s="147"/>
      <c r="AD185" s="147"/>
      <c r="AL185" s="43"/>
    </row>
    <row r="186" spans="1:38" ht="15" thickBot="1" x14ac:dyDescent="0.35">
      <c r="A186" s="54" t="s">
        <v>38</v>
      </c>
      <c r="B186" s="55"/>
      <c r="C186" s="56">
        <f>SUM(B184:D184)</f>
        <v>0</v>
      </c>
      <c r="D186" s="57"/>
      <c r="E186" s="55"/>
      <c r="F186" s="56">
        <f>SUM(E184:G184)</f>
        <v>0</v>
      </c>
      <c r="G186" s="57"/>
      <c r="H186" s="55"/>
      <c r="I186" s="56">
        <f>SUM(H184:J184)</f>
        <v>0</v>
      </c>
      <c r="J186" s="57"/>
      <c r="K186" s="55"/>
      <c r="L186" s="56">
        <f>SUM(K184:M184)</f>
        <v>0</v>
      </c>
      <c r="M186" s="57"/>
      <c r="N186" s="55"/>
      <c r="O186" s="56">
        <f>SUM(N184:P184)</f>
        <v>0</v>
      </c>
      <c r="P186" s="57"/>
      <c r="Q186" s="55"/>
      <c r="R186" s="56">
        <f>SUM(Q184:S184)</f>
        <v>0</v>
      </c>
      <c r="S186" s="57"/>
      <c r="T186" s="55"/>
      <c r="U186" s="56">
        <f>SUM(T184:V184)</f>
        <v>0</v>
      </c>
      <c r="V186" s="57"/>
      <c r="W186" s="167" t="s">
        <v>67</v>
      </c>
      <c r="X186" s="168"/>
      <c r="Y186" s="169"/>
      <c r="Z186" s="153"/>
      <c r="AA186" s="153"/>
      <c r="AB186" s="147"/>
      <c r="AC186" s="147"/>
      <c r="AD186" s="147"/>
      <c r="AL186" s="43"/>
    </row>
    <row r="187" spans="1:38" ht="15" thickBot="1" x14ac:dyDescent="0.35">
      <c r="A187" s="54" t="s">
        <v>40</v>
      </c>
      <c r="B187" s="58"/>
      <c r="C187" s="56">
        <f>SUM(B185:D185)</f>
        <v>0</v>
      </c>
      <c r="D187" s="59"/>
      <c r="E187" s="58"/>
      <c r="F187" s="56">
        <f>SUM(E185:G185)</f>
        <v>0</v>
      </c>
      <c r="G187" s="59"/>
      <c r="H187" s="58"/>
      <c r="I187" s="56">
        <f>SUM(H185:J185)</f>
        <v>0</v>
      </c>
      <c r="J187" s="59"/>
      <c r="K187" s="58"/>
      <c r="L187" s="56">
        <f>SUM(K185:M185)</f>
        <v>0</v>
      </c>
      <c r="M187" s="59"/>
      <c r="N187" s="58"/>
      <c r="O187" s="56">
        <f>SUM(N185:P185)</f>
        <v>0</v>
      </c>
      <c r="P187" s="59"/>
      <c r="Q187" s="58"/>
      <c r="R187" s="56">
        <f>SUM(Q185:S185)</f>
        <v>0</v>
      </c>
      <c r="S187" s="59"/>
      <c r="T187" s="58"/>
      <c r="U187" s="56">
        <f>SUM(T185:V185)</f>
        <v>0</v>
      </c>
      <c r="V187" s="59"/>
      <c r="W187" s="170"/>
      <c r="X187" s="171"/>
      <c r="Y187" s="172"/>
      <c r="Z187" s="154"/>
      <c r="AA187" s="154"/>
      <c r="AB187" s="148"/>
      <c r="AC187" s="148"/>
      <c r="AD187" s="148"/>
      <c r="AL187" s="43"/>
    </row>
    <row r="188" spans="1:38" ht="21" thickBot="1" x14ac:dyDescent="0.35">
      <c r="A188" s="33" t="s">
        <v>23</v>
      </c>
      <c r="B188" s="157">
        <f>B182+7</f>
        <v>44207</v>
      </c>
      <c r="C188" s="158"/>
      <c r="D188" s="159"/>
      <c r="E188" s="157">
        <f>B188+1</f>
        <v>44208</v>
      </c>
      <c r="F188" s="158"/>
      <c r="G188" s="159"/>
      <c r="H188" s="157">
        <f t="shared" ref="H188" si="146">E188+1</f>
        <v>44209</v>
      </c>
      <c r="I188" s="158"/>
      <c r="J188" s="159"/>
      <c r="K188" s="157">
        <f t="shared" ref="K188" si="147">H188+1</f>
        <v>44210</v>
      </c>
      <c r="L188" s="158"/>
      <c r="M188" s="159"/>
      <c r="N188" s="157">
        <f t="shared" ref="N188" si="148">K188+1</f>
        <v>44211</v>
      </c>
      <c r="O188" s="158"/>
      <c r="P188" s="159"/>
      <c r="Q188" s="157">
        <f t="shared" ref="Q188" si="149">N188+1</f>
        <v>44212</v>
      </c>
      <c r="R188" s="158"/>
      <c r="S188" s="159"/>
      <c r="T188" s="157">
        <f t="shared" ref="T188" si="150">Q188+1</f>
        <v>44213</v>
      </c>
      <c r="U188" s="158"/>
      <c r="V188" s="159"/>
      <c r="W188" s="149" t="s">
        <v>24</v>
      </c>
      <c r="X188" s="150"/>
      <c r="Y188" s="151"/>
      <c r="Z188" s="34" t="s">
        <v>25</v>
      </c>
      <c r="AA188" s="34" t="s">
        <v>26</v>
      </c>
      <c r="AB188" s="34" t="s">
        <v>27</v>
      </c>
      <c r="AC188" s="34" t="s">
        <v>28</v>
      </c>
      <c r="AD188" s="34" t="s">
        <v>27</v>
      </c>
      <c r="AL188" s="35"/>
    </row>
    <row r="189" spans="1:38" ht="15" thickBot="1" x14ac:dyDescent="0.35">
      <c r="A189" s="36" t="s">
        <v>29</v>
      </c>
      <c r="B189" s="37" t="s">
        <v>30</v>
      </c>
      <c r="C189" s="38" t="s">
        <v>31</v>
      </c>
      <c r="D189" s="39" t="s">
        <v>32</v>
      </c>
      <c r="E189" s="37" t="s">
        <v>30</v>
      </c>
      <c r="F189" s="38" t="s">
        <v>31</v>
      </c>
      <c r="G189" s="39" t="s">
        <v>32</v>
      </c>
      <c r="H189" s="37" t="s">
        <v>30</v>
      </c>
      <c r="I189" s="38" t="s">
        <v>31</v>
      </c>
      <c r="J189" s="39" t="s">
        <v>32</v>
      </c>
      <c r="K189" s="37" t="s">
        <v>30</v>
      </c>
      <c r="L189" s="38" t="s">
        <v>31</v>
      </c>
      <c r="M189" s="39" t="s">
        <v>32</v>
      </c>
      <c r="N189" s="37" t="s">
        <v>30</v>
      </c>
      <c r="O189" s="38" t="s">
        <v>31</v>
      </c>
      <c r="P189" s="39" t="s">
        <v>32</v>
      </c>
      <c r="Q189" s="37" t="s">
        <v>30</v>
      </c>
      <c r="R189" s="38" t="s">
        <v>31</v>
      </c>
      <c r="S189" s="39" t="s">
        <v>32</v>
      </c>
      <c r="T189" s="37" t="s">
        <v>30</v>
      </c>
      <c r="U189" s="38" t="s">
        <v>31</v>
      </c>
      <c r="V189" s="39" t="s">
        <v>32</v>
      </c>
      <c r="W189" s="40" t="s">
        <v>33</v>
      </c>
      <c r="X189" s="41" t="s">
        <v>34</v>
      </c>
      <c r="Y189" s="42" t="s">
        <v>35</v>
      </c>
      <c r="Z189" s="152">
        <f>SUM(C192:V192)</f>
        <v>0</v>
      </c>
      <c r="AA189" s="152">
        <f>SUM(C193:V193)</f>
        <v>0</v>
      </c>
      <c r="AB189" s="146" t="str">
        <f>IF(ISERROR((Z189/Z183)-1),"",(Z189/Z183)-1)</f>
        <v/>
      </c>
      <c r="AC189" s="146" t="str">
        <f>IF(ISERROR((AA189/AA183)-1),"",(AA189/AA183)-1)</f>
        <v/>
      </c>
      <c r="AD189" s="146" t="str">
        <f>IF(ISERROR((Z189/Z177)-1),"",(Z189/Z177)-1)</f>
        <v/>
      </c>
      <c r="AL189" s="43"/>
    </row>
    <row r="190" spans="1:38" x14ac:dyDescent="0.3">
      <c r="A190" s="44" t="s">
        <v>36</v>
      </c>
      <c r="B190" s="45">
        <f>IFERROR((VLOOKUP(B188,'input from AMS loads'!$A$1:$E$999,2,FALSE)),0)</f>
        <v>0</v>
      </c>
      <c r="C190" s="46">
        <f>IFERROR((VLOOKUP(B188,'input from AMS loads'!$A$1:$E$999,3,FALSE)),0)</f>
        <v>0</v>
      </c>
      <c r="D190" s="47">
        <f>IFERROR((VLOOKUP(B188,'input from AMS loads'!$A$1:$E$999,4,FALSE)),0)</f>
        <v>0</v>
      </c>
      <c r="E190" s="45">
        <f>IFERROR((VLOOKUP(E188,'input from AMS loads'!$A$1:$E$999,2,FALSE)),0)</f>
        <v>0</v>
      </c>
      <c r="F190" s="46">
        <f>IFERROR((VLOOKUP(E188,'input from AMS loads'!$A$1:$E$999,3,FALSE)),0)</f>
        <v>0</v>
      </c>
      <c r="G190" s="47">
        <f>IFERROR((VLOOKUP(E188,'input from AMS loads'!$A$1:$E$999,4,FALSE)),0)</f>
        <v>0</v>
      </c>
      <c r="H190" s="45">
        <f>IFERROR((VLOOKUP(H188,'input from AMS loads'!$A$1:$E$999,2,FALSE)),0)</f>
        <v>0</v>
      </c>
      <c r="I190" s="46">
        <f>IFERROR((VLOOKUP(H188,'input from AMS loads'!$A$1:$E$999,3,FALSE)),0)</f>
        <v>0</v>
      </c>
      <c r="J190" s="47">
        <f>IFERROR((VLOOKUP(H188,'input from AMS loads'!$A$1:$E$999,4,FALSE)),0)</f>
        <v>0</v>
      </c>
      <c r="K190" s="45">
        <f>IFERROR((VLOOKUP(K188,'input from AMS loads'!$A$1:$E$999,2,FALSE)),0)</f>
        <v>0</v>
      </c>
      <c r="L190" s="46">
        <f>IFERROR((VLOOKUP(K188,'input from AMS loads'!$A$1:$E$999,3,FALSE)),0)</f>
        <v>0</v>
      </c>
      <c r="M190" s="47">
        <f>IFERROR((VLOOKUP(K188,'input from AMS loads'!$A$1:$E$999,4,FALSE)),0)</f>
        <v>0</v>
      </c>
      <c r="N190" s="45">
        <f>IFERROR((VLOOKUP(N188,'input from AMS loads'!$A$1:$E$999,2,FALSE)),0)</f>
        <v>0</v>
      </c>
      <c r="O190" s="46">
        <f>IFERROR((VLOOKUP(N188,'input from AMS loads'!$A$1:$E$999,3,FALSE)),0)</f>
        <v>0</v>
      </c>
      <c r="P190" s="47">
        <f>IFERROR((VLOOKUP(N188,'input from AMS loads'!$A$1:$E$999,4,FALSE)),0)</f>
        <v>0</v>
      </c>
      <c r="Q190" s="45">
        <f>IFERROR((VLOOKUP(Q188,'input from AMS loads'!$A$1:$E$999,2,FALSE)),0)</f>
        <v>0</v>
      </c>
      <c r="R190" s="46">
        <f>IFERROR((VLOOKUP(Q188,'input from AMS loads'!$A$1:$E$999,3,FALSE)),0)</f>
        <v>0</v>
      </c>
      <c r="S190" s="47">
        <f>IFERROR((VLOOKUP(Q188,'input from AMS loads'!$A$1:$E$999,4,FALSE)),0)</f>
        <v>0</v>
      </c>
      <c r="T190" s="45">
        <f>IFERROR((VLOOKUP(T188,'input from AMS loads'!$A$1:$E$999,2,FALSE)),0)</f>
        <v>0</v>
      </c>
      <c r="U190" s="46">
        <f>IFERROR((VLOOKUP(T188,'input from AMS loads'!$A$1:$E$999,3,FALSE)),0)</f>
        <v>0</v>
      </c>
      <c r="V190" s="47">
        <f>IFERROR((VLOOKUP(T188,'input from AMS loads'!$A$1:$E$999,4,FALSE)),0)</f>
        <v>0</v>
      </c>
      <c r="W190" s="48">
        <f>SUM($B$190,$E$190,$H$190,$K$190,$N$190,$Q$190,$T$190,)</f>
        <v>0</v>
      </c>
      <c r="X190" s="49">
        <f>SUM($C$190,$F$190,$I$190,$L$190,$O$190,$R$190,$U$190)</f>
        <v>0</v>
      </c>
      <c r="Y190" s="50">
        <f>SUM($D$190,$G$190,$J$190,$M$190,$P$190,$S$190,$V$190)</f>
        <v>0</v>
      </c>
      <c r="Z190" s="153"/>
      <c r="AA190" s="153"/>
      <c r="AB190" s="147"/>
      <c r="AC190" s="147"/>
      <c r="AD190" s="147"/>
      <c r="AL190" s="43"/>
    </row>
    <row r="191" spans="1:38" ht="15" thickBot="1" x14ac:dyDescent="0.35">
      <c r="A191" s="44" t="s">
        <v>37</v>
      </c>
      <c r="B191" s="5"/>
      <c r="C191" s="6"/>
      <c r="D191" s="7"/>
      <c r="E191" s="5"/>
      <c r="F191" s="6"/>
      <c r="G191" s="7"/>
      <c r="H191" s="5"/>
      <c r="I191" s="6"/>
      <c r="J191" s="7"/>
      <c r="K191" s="5"/>
      <c r="L191" s="6"/>
      <c r="M191" s="7"/>
      <c r="N191" s="5"/>
      <c r="O191" s="6"/>
      <c r="P191" s="7"/>
      <c r="Q191" s="5"/>
      <c r="R191" s="6"/>
      <c r="S191" s="7"/>
      <c r="T191" s="5"/>
      <c r="U191" s="6"/>
      <c r="V191" s="7"/>
      <c r="W191" s="48">
        <f>SUM($B$191,$E$191,$H$191,$K$191,$N$191,$Q$191,$T$191,)</f>
        <v>0</v>
      </c>
      <c r="X191" s="49">
        <f>SUM($C$191,$F$191,$I$191,$L$191,$O$191,$R$191,$U$191)</f>
        <v>0</v>
      </c>
      <c r="Y191" s="50">
        <f>SUM($D$191,$G$191,$J$191,$M$191,$P$191,$S$191,$V$191)</f>
        <v>0</v>
      </c>
      <c r="Z191" s="153"/>
      <c r="AA191" s="153"/>
      <c r="AB191" s="147"/>
      <c r="AC191" s="147"/>
      <c r="AD191" s="147"/>
      <c r="AL191" s="43"/>
    </row>
    <row r="192" spans="1:38" ht="15" thickBot="1" x14ac:dyDescent="0.35">
      <c r="A192" s="54" t="s">
        <v>38</v>
      </c>
      <c r="B192" s="55"/>
      <c r="C192" s="56">
        <f>SUM(B190:D190)</f>
        <v>0</v>
      </c>
      <c r="D192" s="57"/>
      <c r="E192" s="55"/>
      <c r="F192" s="56">
        <f>SUM(E190:G190)</f>
        <v>0</v>
      </c>
      <c r="G192" s="57"/>
      <c r="H192" s="55"/>
      <c r="I192" s="56">
        <f>SUM(H190:J190)</f>
        <v>0</v>
      </c>
      <c r="J192" s="57"/>
      <c r="K192" s="55"/>
      <c r="L192" s="56">
        <f>SUM(K190:M190)</f>
        <v>0</v>
      </c>
      <c r="M192" s="57"/>
      <c r="N192" s="55"/>
      <c r="O192" s="56">
        <f>SUM(N190:P190)</f>
        <v>0</v>
      </c>
      <c r="P192" s="57"/>
      <c r="Q192" s="55"/>
      <c r="R192" s="56">
        <f>SUM(Q190:S190)</f>
        <v>0</v>
      </c>
      <c r="S192" s="57"/>
      <c r="T192" s="55"/>
      <c r="U192" s="56">
        <f>SUM(T190:V190)</f>
        <v>0</v>
      </c>
      <c r="V192" s="57"/>
      <c r="W192" s="167" t="s">
        <v>68</v>
      </c>
      <c r="X192" s="168"/>
      <c r="Y192" s="169"/>
      <c r="Z192" s="153"/>
      <c r="AA192" s="153"/>
      <c r="AB192" s="147"/>
      <c r="AC192" s="147"/>
      <c r="AD192" s="147"/>
      <c r="AL192" s="43"/>
    </row>
    <row r="193" spans="1:38" ht="15" thickBot="1" x14ac:dyDescent="0.35">
      <c r="A193" s="54" t="s">
        <v>40</v>
      </c>
      <c r="B193" s="58"/>
      <c r="C193" s="56">
        <f>SUM(B191:D191)</f>
        <v>0</v>
      </c>
      <c r="D193" s="59"/>
      <c r="E193" s="58"/>
      <c r="F193" s="56">
        <f>SUM(E191:G191)</f>
        <v>0</v>
      </c>
      <c r="G193" s="59"/>
      <c r="H193" s="58"/>
      <c r="I193" s="56">
        <f>SUM(H191:J191)</f>
        <v>0</v>
      </c>
      <c r="J193" s="59"/>
      <c r="K193" s="58"/>
      <c r="L193" s="56">
        <f>SUM(K191:M191)</f>
        <v>0</v>
      </c>
      <c r="M193" s="59"/>
      <c r="N193" s="58"/>
      <c r="O193" s="56">
        <f>SUM(N191:P191)</f>
        <v>0</v>
      </c>
      <c r="P193" s="59"/>
      <c r="Q193" s="58"/>
      <c r="R193" s="56">
        <f>SUM(Q191:S191)</f>
        <v>0</v>
      </c>
      <c r="S193" s="59"/>
      <c r="T193" s="58"/>
      <c r="U193" s="56">
        <f>SUM(T191:V191)</f>
        <v>0</v>
      </c>
      <c r="V193" s="59"/>
      <c r="W193" s="170"/>
      <c r="X193" s="171"/>
      <c r="Y193" s="172"/>
      <c r="Z193" s="154"/>
      <c r="AA193" s="154"/>
      <c r="AB193" s="148"/>
      <c r="AC193" s="148"/>
      <c r="AD193" s="148"/>
      <c r="AL193" s="43"/>
    </row>
    <row r="194" spans="1:38" ht="21" thickBot="1" x14ac:dyDescent="0.35">
      <c r="A194" s="33" t="s">
        <v>23</v>
      </c>
      <c r="B194" s="157">
        <f>B188+7</f>
        <v>44214</v>
      </c>
      <c r="C194" s="158"/>
      <c r="D194" s="159"/>
      <c r="E194" s="157">
        <f>B194+1</f>
        <v>44215</v>
      </c>
      <c r="F194" s="158"/>
      <c r="G194" s="159"/>
      <c r="H194" s="157">
        <f t="shared" ref="H194" si="151">E194+1</f>
        <v>44216</v>
      </c>
      <c r="I194" s="158"/>
      <c r="J194" s="159"/>
      <c r="K194" s="157">
        <f t="shared" ref="K194" si="152">H194+1</f>
        <v>44217</v>
      </c>
      <c r="L194" s="158"/>
      <c r="M194" s="159"/>
      <c r="N194" s="157">
        <f t="shared" ref="N194" si="153">K194+1</f>
        <v>44218</v>
      </c>
      <c r="O194" s="158"/>
      <c r="P194" s="159"/>
      <c r="Q194" s="157">
        <f t="shared" ref="Q194" si="154">N194+1</f>
        <v>44219</v>
      </c>
      <c r="R194" s="158"/>
      <c r="S194" s="159"/>
      <c r="T194" s="157">
        <f t="shared" ref="T194" si="155">Q194+1</f>
        <v>44220</v>
      </c>
      <c r="U194" s="158"/>
      <c r="V194" s="159"/>
      <c r="W194" s="149" t="s">
        <v>24</v>
      </c>
      <c r="X194" s="150"/>
      <c r="Y194" s="151"/>
      <c r="Z194" s="34" t="s">
        <v>25</v>
      </c>
      <c r="AA194" s="34" t="s">
        <v>26</v>
      </c>
      <c r="AB194" s="34" t="s">
        <v>27</v>
      </c>
      <c r="AC194" s="34" t="s">
        <v>28</v>
      </c>
      <c r="AD194" s="34" t="s">
        <v>27</v>
      </c>
      <c r="AL194" s="35"/>
    </row>
    <row r="195" spans="1:38" ht="15" thickBot="1" x14ac:dyDescent="0.35">
      <c r="A195" s="36" t="s">
        <v>29</v>
      </c>
      <c r="B195" s="37" t="s">
        <v>30</v>
      </c>
      <c r="C195" s="38" t="s">
        <v>31</v>
      </c>
      <c r="D195" s="39" t="s">
        <v>32</v>
      </c>
      <c r="E195" s="37" t="s">
        <v>30</v>
      </c>
      <c r="F195" s="38" t="s">
        <v>31</v>
      </c>
      <c r="G195" s="39" t="s">
        <v>32</v>
      </c>
      <c r="H195" s="37" t="s">
        <v>30</v>
      </c>
      <c r="I195" s="38" t="s">
        <v>31</v>
      </c>
      <c r="J195" s="39" t="s">
        <v>32</v>
      </c>
      <c r="K195" s="37" t="s">
        <v>30</v>
      </c>
      <c r="L195" s="38" t="s">
        <v>31</v>
      </c>
      <c r="M195" s="39" t="s">
        <v>32</v>
      </c>
      <c r="N195" s="37" t="s">
        <v>30</v>
      </c>
      <c r="O195" s="38" t="s">
        <v>31</v>
      </c>
      <c r="P195" s="39" t="s">
        <v>32</v>
      </c>
      <c r="Q195" s="37" t="s">
        <v>30</v>
      </c>
      <c r="R195" s="38" t="s">
        <v>31</v>
      </c>
      <c r="S195" s="39" t="s">
        <v>32</v>
      </c>
      <c r="T195" s="37" t="s">
        <v>30</v>
      </c>
      <c r="U195" s="38" t="s">
        <v>31</v>
      </c>
      <c r="V195" s="39" t="s">
        <v>32</v>
      </c>
      <c r="W195" s="40" t="s">
        <v>33</v>
      </c>
      <c r="X195" s="41" t="s">
        <v>34</v>
      </c>
      <c r="Y195" s="42" t="s">
        <v>35</v>
      </c>
      <c r="Z195" s="152">
        <f>SUM(C198:V198)</f>
        <v>0</v>
      </c>
      <c r="AA195" s="152">
        <f>SUM(C199:V199)</f>
        <v>0</v>
      </c>
      <c r="AB195" s="146" t="str">
        <f>IF(ISERROR((Z195/Z189)-1),"",(Z195/Z189)-1)</f>
        <v/>
      </c>
      <c r="AC195" s="146" t="str">
        <f>IF(ISERROR((AA195/AA189)-1),"",(AA195/AA189)-1)</f>
        <v/>
      </c>
      <c r="AD195" s="146" t="str">
        <f>IF(ISERROR((Z195/Z183)-1),"",(Z195/Z183)-1)</f>
        <v/>
      </c>
      <c r="AL195" s="43"/>
    </row>
    <row r="196" spans="1:38" x14ac:dyDescent="0.3">
      <c r="A196" s="44" t="s">
        <v>36</v>
      </c>
      <c r="B196" s="45">
        <f>IFERROR((VLOOKUP(B194,'input from AMS loads'!$A$1:$E$999,2,FALSE)),0)</f>
        <v>0</v>
      </c>
      <c r="C196" s="46">
        <f>IFERROR((VLOOKUP(B194,'input from AMS loads'!$A$1:$E$999,3,FALSE)),0)</f>
        <v>0</v>
      </c>
      <c r="D196" s="47">
        <f>IFERROR((VLOOKUP(B194,'input from AMS loads'!$A$1:$E$999,4,FALSE)),0)</f>
        <v>0</v>
      </c>
      <c r="E196" s="45">
        <f>IFERROR((VLOOKUP(E194,'input from AMS loads'!$A$1:$E$999,2,FALSE)),0)</f>
        <v>0</v>
      </c>
      <c r="F196" s="46">
        <f>IFERROR((VLOOKUP(E194,'input from AMS loads'!$A$1:$E$999,3,FALSE)),0)</f>
        <v>0</v>
      </c>
      <c r="G196" s="47">
        <f>IFERROR((VLOOKUP(E194,'input from AMS loads'!$A$1:$E$999,4,FALSE)),0)</f>
        <v>0</v>
      </c>
      <c r="H196" s="45">
        <f>IFERROR((VLOOKUP(H194,'input from AMS loads'!$A$1:$E$999,2,FALSE)),0)</f>
        <v>0</v>
      </c>
      <c r="I196" s="46">
        <f>IFERROR((VLOOKUP(H194,'input from AMS loads'!$A$1:$E$999,3,FALSE)),0)</f>
        <v>0</v>
      </c>
      <c r="J196" s="47">
        <f>IFERROR((VLOOKUP(H194,'input from AMS loads'!$A$1:$E$999,4,FALSE)),0)</f>
        <v>0</v>
      </c>
      <c r="K196" s="45">
        <f>IFERROR((VLOOKUP(K194,'input from AMS loads'!$A$1:$E$999,2,FALSE)),0)</f>
        <v>0</v>
      </c>
      <c r="L196" s="46">
        <f>IFERROR((VLOOKUP(K194,'input from AMS loads'!$A$1:$E$999,3,FALSE)),0)</f>
        <v>0</v>
      </c>
      <c r="M196" s="47">
        <f>IFERROR((VLOOKUP(K194,'input from AMS loads'!$A$1:$E$999,4,FALSE)),0)</f>
        <v>0</v>
      </c>
      <c r="N196" s="45">
        <f>IFERROR((VLOOKUP(N194,'input from AMS loads'!$A$1:$E$999,2,FALSE)),0)</f>
        <v>0</v>
      </c>
      <c r="O196" s="46">
        <f>IFERROR((VLOOKUP(N194,'input from AMS loads'!$A$1:$E$999,3,FALSE)),0)</f>
        <v>0</v>
      </c>
      <c r="P196" s="47">
        <f>IFERROR((VLOOKUP(N194,'input from AMS loads'!$A$1:$E$999,4,FALSE)),0)</f>
        <v>0</v>
      </c>
      <c r="Q196" s="45">
        <f>IFERROR((VLOOKUP(Q194,'input from AMS loads'!$A$1:$E$999,2,FALSE)),0)</f>
        <v>0</v>
      </c>
      <c r="R196" s="46">
        <f>IFERROR((VLOOKUP(Q194,'input from AMS loads'!$A$1:$E$999,3,FALSE)),0)</f>
        <v>0</v>
      </c>
      <c r="S196" s="47">
        <f>IFERROR((VLOOKUP(Q194,'input from AMS loads'!$A$1:$E$999,4,FALSE)),0)</f>
        <v>0</v>
      </c>
      <c r="T196" s="45">
        <f>IFERROR((VLOOKUP(T194,'input from AMS loads'!$A$1:$E$999,2,FALSE)),0)</f>
        <v>0</v>
      </c>
      <c r="U196" s="46">
        <f>IFERROR((VLOOKUP(T194,'input from AMS loads'!$A$1:$E$999,3,FALSE)),0)</f>
        <v>0</v>
      </c>
      <c r="V196" s="47">
        <f>IFERROR((VLOOKUP(T194,'input from AMS loads'!$A$1:$E$999,4,FALSE)),0)</f>
        <v>0</v>
      </c>
      <c r="W196" s="48">
        <f>SUM($B$196,$E$196,$H$196,$K$196,$N$196,$Q$196,$T$196,)</f>
        <v>0</v>
      </c>
      <c r="X196" s="49">
        <f>SUM($C$196,$F$196,$I$196,$L$196,$O$196,$R$196,$U$196)</f>
        <v>0</v>
      </c>
      <c r="Y196" s="50">
        <f>SUM($D$196,$G$196,$J$196,$M$196,$P$196,$S$196,$V$196)</f>
        <v>0</v>
      </c>
      <c r="Z196" s="153"/>
      <c r="AA196" s="153"/>
      <c r="AB196" s="147"/>
      <c r="AC196" s="147"/>
      <c r="AD196" s="147"/>
      <c r="AL196" s="43"/>
    </row>
    <row r="197" spans="1:38" ht="15" thickBot="1" x14ac:dyDescent="0.35">
      <c r="A197" s="44" t="s">
        <v>37</v>
      </c>
      <c r="B197" s="5"/>
      <c r="C197" s="6"/>
      <c r="D197" s="7"/>
      <c r="E197" s="5"/>
      <c r="F197" s="6"/>
      <c r="G197" s="7"/>
      <c r="H197" s="5"/>
      <c r="I197" s="6"/>
      <c r="J197" s="7"/>
      <c r="K197" s="5"/>
      <c r="L197" s="6"/>
      <c r="M197" s="7"/>
      <c r="N197" s="5"/>
      <c r="O197" s="6"/>
      <c r="P197" s="7"/>
      <c r="Q197" s="5"/>
      <c r="R197" s="6"/>
      <c r="S197" s="7"/>
      <c r="T197" s="5"/>
      <c r="U197" s="6"/>
      <c r="V197" s="7"/>
      <c r="W197" s="48">
        <f>SUM($B$197,$E$197,$H$197,$K$197,$N$197,$Q$197,$T$197,)</f>
        <v>0</v>
      </c>
      <c r="X197" s="49">
        <f>SUM($C$197,$F$197,$I$197,$L$197,$O$197,$R$197,$U$197)</f>
        <v>0</v>
      </c>
      <c r="Y197" s="50">
        <f>SUM($D$197,$G$197,$J$197,$M$197,$P$197,$S$197,$V$197)</f>
        <v>0</v>
      </c>
      <c r="Z197" s="153"/>
      <c r="AA197" s="153"/>
      <c r="AB197" s="147"/>
      <c r="AC197" s="147"/>
      <c r="AD197" s="147"/>
      <c r="AL197" s="43"/>
    </row>
    <row r="198" spans="1:38" ht="15" thickBot="1" x14ac:dyDescent="0.35">
      <c r="A198" s="54" t="s">
        <v>38</v>
      </c>
      <c r="B198" s="55"/>
      <c r="C198" s="56">
        <f>SUM(B196:D196)</f>
        <v>0</v>
      </c>
      <c r="D198" s="57"/>
      <c r="E198" s="55"/>
      <c r="F198" s="56">
        <f>SUM(E196:G196)</f>
        <v>0</v>
      </c>
      <c r="G198" s="57"/>
      <c r="H198" s="55"/>
      <c r="I198" s="56">
        <f>SUM(H196:J196)</f>
        <v>0</v>
      </c>
      <c r="J198" s="57"/>
      <c r="K198" s="55"/>
      <c r="L198" s="56">
        <f>SUM(K196:M196)</f>
        <v>0</v>
      </c>
      <c r="M198" s="57"/>
      <c r="N198" s="55"/>
      <c r="O198" s="56">
        <f>SUM(N196:P196)</f>
        <v>0</v>
      </c>
      <c r="P198" s="57"/>
      <c r="Q198" s="55"/>
      <c r="R198" s="56">
        <f>SUM(Q196:S196)</f>
        <v>0</v>
      </c>
      <c r="S198" s="57"/>
      <c r="T198" s="55"/>
      <c r="U198" s="56">
        <f>SUM(T196:V196)</f>
        <v>0</v>
      </c>
      <c r="V198" s="57"/>
      <c r="W198" s="167" t="s">
        <v>69</v>
      </c>
      <c r="X198" s="168"/>
      <c r="Y198" s="169"/>
      <c r="Z198" s="153"/>
      <c r="AA198" s="153"/>
      <c r="AB198" s="147"/>
      <c r="AC198" s="147"/>
      <c r="AD198" s="147"/>
      <c r="AL198" s="43"/>
    </row>
    <row r="199" spans="1:38" ht="15" thickBot="1" x14ac:dyDescent="0.35">
      <c r="A199" s="54" t="s">
        <v>40</v>
      </c>
      <c r="B199" s="58"/>
      <c r="C199" s="56">
        <f>SUM(B197:D197)</f>
        <v>0</v>
      </c>
      <c r="D199" s="59"/>
      <c r="E199" s="58"/>
      <c r="F199" s="56">
        <f>SUM(E197:G197)</f>
        <v>0</v>
      </c>
      <c r="G199" s="59"/>
      <c r="H199" s="58"/>
      <c r="I199" s="56">
        <f>SUM(H197:J197)</f>
        <v>0</v>
      </c>
      <c r="J199" s="59"/>
      <c r="K199" s="58"/>
      <c r="L199" s="56">
        <f>SUM(K197:M197)</f>
        <v>0</v>
      </c>
      <c r="M199" s="59"/>
      <c r="N199" s="58"/>
      <c r="O199" s="56">
        <f>SUM(N197:P197)</f>
        <v>0</v>
      </c>
      <c r="P199" s="59"/>
      <c r="Q199" s="58"/>
      <c r="R199" s="56">
        <f>SUM(Q197:S197)</f>
        <v>0</v>
      </c>
      <c r="S199" s="59"/>
      <c r="T199" s="58"/>
      <c r="U199" s="56">
        <f>SUM(T197:V197)</f>
        <v>0</v>
      </c>
      <c r="V199" s="59"/>
      <c r="W199" s="170"/>
      <c r="X199" s="171"/>
      <c r="Y199" s="172"/>
      <c r="Z199" s="154"/>
      <c r="AA199" s="154"/>
      <c r="AB199" s="148"/>
      <c r="AC199" s="148"/>
      <c r="AD199" s="148"/>
      <c r="AL199" s="43"/>
    </row>
    <row r="200" spans="1:38" ht="21" thickBot="1" x14ac:dyDescent="0.35">
      <c r="A200" s="33" t="s">
        <v>23</v>
      </c>
      <c r="B200" s="157">
        <f>B194+7</f>
        <v>44221</v>
      </c>
      <c r="C200" s="158"/>
      <c r="D200" s="159"/>
      <c r="E200" s="157">
        <f>B200+1</f>
        <v>44222</v>
      </c>
      <c r="F200" s="158"/>
      <c r="G200" s="159"/>
      <c r="H200" s="157">
        <f t="shared" ref="H200" si="156">E200+1</f>
        <v>44223</v>
      </c>
      <c r="I200" s="158"/>
      <c r="J200" s="159"/>
      <c r="K200" s="157">
        <f t="shared" ref="K200" si="157">H200+1</f>
        <v>44224</v>
      </c>
      <c r="L200" s="158"/>
      <c r="M200" s="159"/>
      <c r="N200" s="157">
        <f t="shared" ref="N200" si="158">K200+1</f>
        <v>44225</v>
      </c>
      <c r="O200" s="158"/>
      <c r="P200" s="159"/>
      <c r="Q200" s="157">
        <f t="shared" ref="Q200" si="159">N200+1</f>
        <v>44226</v>
      </c>
      <c r="R200" s="158"/>
      <c r="S200" s="159"/>
      <c r="T200" s="157">
        <f t="shared" ref="T200" si="160">Q200+1</f>
        <v>44227</v>
      </c>
      <c r="U200" s="158"/>
      <c r="V200" s="159"/>
      <c r="W200" s="149" t="s">
        <v>24</v>
      </c>
      <c r="X200" s="150"/>
      <c r="Y200" s="151"/>
      <c r="Z200" s="34" t="s">
        <v>25</v>
      </c>
      <c r="AA200" s="34" t="s">
        <v>26</v>
      </c>
      <c r="AB200" s="34" t="s">
        <v>27</v>
      </c>
      <c r="AC200" s="34" t="s">
        <v>28</v>
      </c>
      <c r="AD200" s="34" t="s">
        <v>27</v>
      </c>
      <c r="AL200" s="35"/>
    </row>
    <row r="201" spans="1:38" ht="15" thickBot="1" x14ac:dyDescent="0.35">
      <c r="A201" s="36" t="s">
        <v>29</v>
      </c>
      <c r="B201" s="37" t="s">
        <v>30</v>
      </c>
      <c r="C201" s="38" t="s">
        <v>31</v>
      </c>
      <c r="D201" s="39" t="s">
        <v>32</v>
      </c>
      <c r="E201" s="37" t="s">
        <v>30</v>
      </c>
      <c r="F201" s="38" t="s">
        <v>31</v>
      </c>
      <c r="G201" s="39" t="s">
        <v>32</v>
      </c>
      <c r="H201" s="37" t="s">
        <v>30</v>
      </c>
      <c r="I201" s="38" t="s">
        <v>31</v>
      </c>
      <c r="J201" s="39" t="s">
        <v>32</v>
      </c>
      <c r="K201" s="37" t="s">
        <v>30</v>
      </c>
      <c r="L201" s="38" t="s">
        <v>31</v>
      </c>
      <c r="M201" s="39" t="s">
        <v>32</v>
      </c>
      <c r="N201" s="37" t="s">
        <v>30</v>
      </c>
      <c r="O201" s="38" t="s">
        <v>31</v>
      </c>
      <c r="P201" s="39" t="s">
        <v>32</v>
      </c>
      <c r="Q201" s="37" t="s">
        <v>30</v>
      </c>
      <c r="R201" s="38" t="s">
        <v>31</v>
      </c>
      <c r="S201" s="39" t="s">
        <v>32</v>
      </c>
      <c r="T201" s="37" t="s">
        <v>30</v>
      </c>
      <c r="U201" s="38" t="s">
        <v>31</v>
      </c>
      <c r="V201" s="39" t="s">
        <v>32</v>
      </c>
      <c r="W201" s="40" t="s">
        <v>33</v>
      </c>
      <c r="X201" s="41" t="s">
        <v>34</v>
      </c>
      <c r="Y201" s="42" t="s">
        <v>35</v>
      </c>
      <c r="Z201" s="152">
        <f>SUM(C204:V204)</f>
        <v>0</v>
      </c>
      <c r="AA201" s="152">
        <f>SUM(C205:V205)</f>
        <v>0</v>
      </c>
      <c r="AB201" s="146" t="str">
        <f>IF(ISERROR((Z201/Z195)-1),"",(Z201/Z195)-1)</f>
        <v/>
      </c>
      <c r="AC201" s="146" t="str">
        <f>IF(ISERROR((AA201/AA195)-1),"",(AA201/AA195)-1)</f>
        <v/>
      </c>
      <c r="AD201" s="146" t="str">
        <f>IF(ISERROR((Z201/Z189)-1),"",(Z201/Z189)-1)</f>
        <v/>
      </c>
      <c r="AL201" s="43"/>
    </row>
    <row r="202" spans="1:38" x14ac:dyDescent="0.3">
      <c r="A202" s="44" t="s">
        <v>36</v>
      </c>
      <c r="B202" s="45">
        <f>IFERROR((VLOOKUP(B200,'input from AMS loads'!$A$1:$E$999,2,FALSE)),0)</f>
        <v>0</v>
      </c>
      <c r="C202" s="46">
        <f>IFERROR((VLOOKUP(B200,'input from AMS loads'!$A$1:$E$999,3,FALSE)),0)</f>
        <v>0</v>
      </c>
      <c r="D202" s="47">
        <f>IFERROR((VLOOKUP(B200,'input from AMS loads'!$A$1:$E$999,4,FALSE)),0)</f>
        <v>0</v>
      </c>
      <c r="E202" s="45">
        <f>IFERROR((VLOOKUP(E200,'input from AMS loads'!$A$1:$E$999,2,FALSE)),0)</f>
        <v>0</v>
      </c>
      <c r="F202" s="46">
        <f>IFERROR((VLOOKUP(E200,'input from AMS loads'!$A$1:$E$999,3,FALSE)),0)</f>
        <v>0</v>
      </c>
      <c r="G202" s="47">
        <f>IFERROR((VLOOKUP(E200,'input from AMS loads'!$A$1:$E$999,4,FALSE)),0)</f>
        <v>0</v>
      </c>
      <c r="H202" s="45">
        <f>IFERROR((VLOOKUP(H200,'input from AMS loads'!$A$1:$E$999,2,FALSE)),0)</f>
        <v>0</v>
      </c>
      <c r="I202" s="46">
        <f>IFERROR((VLOOKUP(H200,'input from AMS loads'!$A$1:$E$999,3,FALSE)),0)</f>
        <v>0</v>
      </c>
      <c r="J202" s="47">
        <f>IFERROR((VLOOKUP(H200,'input from AMS loads'!$A$1:$E$999,4,FALSE)),0)</f>
        <v>0</v>
      </c>
      <c r="K202" s="45">
        <f>IFERROR((VLOOKUP(K200,'input from AMS loads'!$A$1:$E$999,2,FALSE)),0)</f>
        <v>0</v>
      </c>
      <c r="L202" s="46">
        <f>IFERROR((VLOOKUP(K200,'input from AMS loads'!$A$1:$E$999,3,FALSE)),0)</f>
        <v>0</v>
      </c>
      <c r="M202" s="47">
        <f>IFERROR((VLOOKUP(K200,'input from AMS loads'!$A$1:$E$999,4,FALSE)),0)</f>
        <v>0</v>
      </c>
      <c r="N202" s="45">
        <f>IFERROR((VLOOKUP(N200,'input from AMS loads'!$A$1:$E$999,2,FALSE)),0)</f>
        <v>0</v>
      </c>
      <c r="O202" s="46">
        <f>IFERROR((VLOOKUP(N200,'input from AMS loads'!$A$1:$E$999,3,FALSE)),0)</f>
        <v>0</v>
      </c>
      <c r="P202" s="47">
        <f>IFERROR((VLOOKUP(N200,'input from AMS loads'!$A$1:$E$999,4,FALSE)),0)</f>
        <v>0</v>
      </c>
      <c r="Q202" s="45">
        <f>IFERROR((VLOOKUP(Q200,'input from AMS loads'!$A$1:$E$999,2,FALSE)),0)</f>
        <v>0</v>
      </c>
      <c r="R202" s="46">
        <f>IFERROR((VLOOKUP(Q200,'input from AMS loads'!$A$1:$E$999,3,FALSE)),0)</f>
        <v>0</v>
      </c>
      <c r="S202" s="47">
        <f>IFERROR((VLOOKUP(Q200,'input from AMS loads'!$A$1:$E$999,4,FALSE)),0)</f>
        <v>0</v>
      </c>
      <c r="T202" s="45">
        <f>IFERROR((VLOOKUP(T200,'input from AMS loads'!$A$1:$E$999,2,FALSE)),0)</f>
        <v>0</v>
      </c>
      <c r="U202" s="46">
        <f>IFERROR((VLOOKUP(T200,'input from AMS loads'!$A$1:$E$999,3,FALSE)),0)</f>
        <v>0</v>
      </c>
      <c r="V202" s="47">
        <f>IFERROR((VLOOKUP(T200,'input from AMS loads'!$A$1:$E$999,4,FALSE)),0)</f>
        <v>0</v>
      </c>
      <c r="W202" s="48">
        <f>SUM($B$202,$E$202,$H$202,$K$202,$N$202,$Q$202,$T$202,)</f>
        <v>0</v>
      </c>
      <c r="X202" s="49">
        <f>SUM($C$202,$F$202,$I$202,$L$202,$O$202,$R$202,$U$202)</f>
        <v>0</v>
      </c>
      <c r="Y202" s="50">
        <f>SUM($D$202,$G$202,$J$202,$M$202,$P$202,$S$202,$V$202)</f>
        <v>0</v>
      </c>
      <c r="Z202" s="153"/>
      <c r="AA202" s="153"/>
      <c r="AB202" s="147"/>
      <c r="AC202" s="147"/>
      <c r="AD202" s="147"/>
      <c r="AL202" s="43"/>
    </row>
    <row r="203" spans="1:38" ht="15" thickBot="1" x14ac:dyDescent="0.35">
      <c r="A203" s="44" t="s">
        <v>37</v>
      </c>
      <c r="B203" s="5"/>
      <c r="C203" s="6"/>
      <c r="D203" s="7"/>
      <c r="E203" s="5"/>
      <c r="F203" s="6"/>
      <c r="G203" s="7"/>
      <c r="H203" s="5"/>
      <c r="I203" s="6"/>
      <c r="J203" s="7"/>
      <c r="K203" s="5"/>
      <c r="L203" s="6"/>
      <c r="M203" s="7"/>
      <c r="N203" s="5"/>
      <c r="O203" s="6"/>
      <c r="P203" s="7"/>
      <c r="Q203" s="5"/>
      <c r="R203" s="6"/>
      <c r="S203" s="7"/>
      <c r="T203" s="5"/>
      <c r="U203" s="6"/>
      <c r="V203" s="7"/>
      <c r="W203" s="48">
        <f>SUM($B$203,$E$203,$H$203,$K$203,$N$203,$Q$203,$T$203,)</f>
        <v>0</v>
      </c>
      <c r="X203" s="49">
        <f>SUM($C$203,$F$203,$I$203,$L$203,$O$203,$R$203,$U$203)</f>
        <v>0</v>
      </c>
      <c r="Y203" s="50">
        <f>SUM($D$203,$G$203,$J$203,$M$203,$P$203,$S$203,$V$203)</f>
        <v>0</v>
      </c>
      <c r="Z203" s="153"/>
      <c r="AA203" s="153"/>
      <c r="AB203" s="147"/>
      <c r="AC203" s="147"/>
      <c r="AD203" s="147"/>
      <c r="AL203" s="43"/>
    </row>
    <row r="204" spans="1:38" ht="15" thickBot="1" x14ac:dyDescent="0.35">
      <c r="A204" s="54" t="s">
        <v>38</v>
      </c>
      <c r="B204" s="55"/>
      <c r="C204" s="56">
        <f>SUM(B202:D202)</f>
        <v>0</v>
      </c>
      <c r="D204" s="57"/>
      <c r="E204" s="55"/>
      <c r="F204" s="56">
        <f>SUM(E202:G202)</f>
        <v>0</v>
      </c>
      <c r="G204" s="57"/>
      <c r="H204" s="55"/>
      <c r="I204" s="56">
        <f>SUM(H202:J202)</f>
        <v>0</v>
      </c>
      <c r="J204" s="57"/>
      <c r="K204" s="55"/>
      <c r="L204" s="56">
        <f>SUM(K202:M202)</f>
        <v>0</v>
      </c>
      <c r="M204" s="57"/>
      <c r="N204" s="55"/>
      <c r="O204" s="56">
        <f>SUM(N202:P202)</f>
        <v>0</v>
      </c>
      <c r="P204" s="57"/>
      <c r="Q204" s="55"/>
      <c r="R204" s="56">
        <f>SUM(Q202:S202)</f>
        <v>0</v>
      </c>
      <c r="S204" s="57"/>
      <c r="T204" s="55"/>
      <c r="U204" s="56">
        <f>SUM(T202:V202)</f>
        <v>0</v>
      </c>
      <c r="V204" s="57"/>
      <c r="W204" s="167" t="s">
        <v>70</v>
      </c>
      <c r="X204" s="168"/>
      <c r="Y204" s="169"/>
      <c r="Z204" s="153"/>
      <c r="AA204" s="153"/>
      <c r="AB204" s="147"/>
      <c r="AC204" s="147"/>
      <c r="AD204" s="147"/>
      <c r="AL204" s="43"/>
    </row>
    <row r="205" spans="1:38" ht="15" thickBot="1" x14ac:dyDescent="0.35">
      <c r="A205" s="54" t="s">
        <v>40</v>
      </c>
      <c r="B205" s="58"/>
      <c r="C205" s="56">
        <f>SUM(B203:D203)</f>
        <v>0</v>
      </c>
      <c r="D205" s="59"/>
      <c r="E205" s="58"/>
      <c r="F205" s="56">
        <f>SUM(E203:G203)</f>
        <v>0</v>
      </c>
      <c r="G205" s="59"/>
      <c r="H205" s="58"/>
      <c r="I205" s="56">
        <f>SUM(H203:J203)</f>
        <v>0</v>
      </c>
      <c r="J205" s="59"/>
      <c r="K205" s="58"/>
      <c r="L205" s="56">
        <f>SUM(K203:M203)</f>
        <v>0</v>
      </c>
      <c r="M205" s="59"/>
      <c r="N205" s="58"/>
      <c r="O205" s="56">
        <f>SUM(N203:P203)</f>
        <v>0</v>
      </c>
      <c r="P205" s="59"/>
      <c r="Q205" s="58"/>
      <c r="R205" s="56">
        <f>SUM(Q203:S203)</f>
        <v>0</v>
      </c>
      <c r="S205" s="59"/>
      <c r="T205" s="58"/>
      <c r="U205" s="56">
        <f>SUM(T203:V203)</f>
        <v>0</v>
      </c>
      <c r="V205" s="59"/>
      <c r="W205" s="170"/>
      <c r="X205" s="171"/>
      <c r="Y205" s="172"/>
      <c r="Z205" s="154"/>
      <c r="AA205" s="154"/>
      <c r="AB205" s="148"/>
      <c r="AC205" s="148"/>
      <c r="AD205" s="148"/>
      <c r="AL205" s="43"/>
    </row>
    <row r="206" spans="1:38" ht="21" thickBot="1" x14ac:dyDescent="0.35">
      <c r="A206" s="33" t="s">
        <v>23</v>
      </c>
      <c r="B206" s="157">
        <f>B200+7</f>
        <v>44228</v>
      </c>
      <c r="C206" s="158"/>
      <c r="D206" s="159"/>
      <c r="E206" s="157">
        <f>B206+1</f>
        <v>44229</v>
      </c>
      <c r="F206" s="158"/>
      <c r="G206" s="159"/>
      <c r="H206" s="157">
        <f t="shared" ref="H206" si="161">E206+1</f>
        <v>44230</v>
      </c>
      <c r="I206" s="158"/>
      <c r="J206" s="159"/>
      <c r="K206" s="157">
        <f t="shared" ref="K206" si="162">H206+1</f>
        <v>44231</v>
      </c>
      <c r="L206" s="158"/>
      <c r="M206" s="159"/>
      <c r="N206" s="157">
        <f t="shared" ref="N206" si="163">K206+1</f>
        <v>44232</v>
      </c>
      <c r="O206" s="158"/>
      <c r="P206" s="159"/>
      <c r="Q206" s="157">
        <f t="shared" ref="Q206" si="164">N206+1</f>
        <v>44233</v>
      </c>
      <c r="R206" s="158"/>
      <c r="S206" s="159"/>
      <c r="T206" s="157">
        <f t="shared" ref="T206" si="165">Q206+1</f>
        <v>44234</v>
      </c>
      <c r="U206" s="158"/>
      <c r="V206" s="159"/>
      <c r="W206" s="149" t="s">
        <v>24</v>
      </c>
      <c r="X206" s="150"/>
      <c r="Y206" s="151"/>
      <c r="Z206" s="34" t="s">
        <v>25</v>
      </c>
      <c r="AA206" s="34" t="s">
        <v>26</v>
      </c>
      <c r="AB206" s="34" t="s">
        <v>27</v>
      </c>
      <c r="AC206" s="34" t="s">
        <v>28</v>
      </c>
      <c r="AD206" s="34" t="s">
        <v>27</v>
      </c>
      <c r="AL206" s="35"/>
    </row>
    <row r="207" spans="1:38" ht="15" thickBot="1" x14ac:dyDescent="0.35">
      <c r="A207" s="36" t="s">
        <v>29</v>
      </c>
      <c r="B207" s="37" t="s">
        <v>30</v>
      </c>
      <c r="C207" s="38" t="s">
        <v>31</v>
      </c>
      <c r="D207" s="39" t="s">
        <v>32</v>
      </c>
      <c r="E207" s="37" t="s">
        <v>30</v>
      </c>
      <c r="F207" s="38" t="s">
        <v>31</v>
      </c>
      <c r="G207" s="39" t="s">
        <v>32</v>
      </c>
      <c r="H207" s="37" t="s">
        <v>30</v>
      </c>
      <c r="I207" s="38" t="s">
        <v>31</v>
      </c>
      <c r="J207" s="39" t="s">
        <v>32</v>
      </c>
      <c r="K207" s="37" t="s">
        <v>30</v>
      </c>
      <c r="L207" s="38" t="s">
        <v>31</v>
      </c>
      <c r="M207" s="39" t="s">
        <v>32</v>
      </c>
      <c r="N207" s="37" t="s">
        <v>30</v>
      </c>
      <c r="O207" s="38" t="s">
        <v>31</v>
      </c>
      <c r="P207" s="39" t="s">
        <v>32</v>
      </c>
      <c r="Q207" s="37" t="s">
        <v>30</v>
      </c>
      <c r="R207" s="38" t="s">
        <v>31</v>
      </c>
      <c r="S207" s="39" t="s">
        <v>32</v>
      </c>
      <c r="T207" s="37" t="s">
        <v>30</v>
      </c>
      <c r="U207" s="38" t="s">
        <v>31</v>
      </c>
      <c r="V207" s="39" t="s">
        <v>32</v>
      </c>
      <c r="W207" s="40" t="s">
        <v>33</v>
      </c>
      <c r="X207" s="41" t="s">
        <v>34</v>
      </c>
      <c r="Y207" s="42" t="s">
        <v>35</v>
      </c>
      <c r="Z207" s="152">
        <f>SUM(C210:V210)</f>
        <v>0</v>
      </c>
      <c r="AA207" s="152">
        <f>SUM(C211:V211)</f>
        <v>0</v>
      </c>
      <c r="AB207" s="146" t="str">
        <f>IF(ISERROR((Z207/Z201)-1),"",(Z207/Z201)-1)</f>
        <v/>
      </c>
      <c r="AC207" s="146" t="str">
        <f>IF(ISERROR((AA207/AA201)-1),"",(AA207/AA201)-1)</f>
        <v/>
      </c>
      <c r="AD207" s="146" t="str">
        <f>IF(ISERROR((Z207/Z195)-1),"",(Z207/Z195)-1)</f>
        <v/>
      </c>
      <c r="AL207" s="43"/>
    </row>
    <row r="208" spans="1:38" x14ac:dyDescent="0.3">
      <c r="A208" s="44" t="s">
        <v>36</v>
      </c>
      <c r="B208" s="45">
        <f>IFERROR((VLOOKUP(B206,'input from AMS loads'!$A$1:$E$999,2,FALSE)),0)</f>
        <v>0</v>
      </c>
      <c r="C208" s="46">
        <f>IFERROR((VLOOKUP(B206,'input from AMS loads'!$A$1:$E$999,3,FALSE)),0)</f>
        <v>0</v>
      </c>
      <c r="D208" s="47">
        <f>IFERROR((VLOOKUP(B206,'input from AMS loads'!$A$1:$E$999,4,FALSE)),0)</f>
        <v>0</v>
      </c>
      <c r="E208" s="45">
        <f>IFERROR((VLOOKUP(E206,'input from AMS loads'!$A$1:$E$999,2,FALSE)),0)</f>
        <v>0</v>
      </c>
      <c r="F208" s="46">
        <f>IFERROR((VLOOKUP(E206,'input from AMS loads'!$A$1:$E$999,3,FALSE)),0)</f>
        <v>0</v>
      </c>
      <c r="G208" s="47">
        <f>IFERROR((VLOOKUP(E206,'input from AMS loads'!$A$1:$E$999,4,FALSE)),0)</f>
        <v>0</v>
      </c>
      <c r="H208" s="45">
        <f>IFERROR((VLOOKUP(H206,'input from AMS loads'!$A$1:$E$999,2,FALSE)),0)</f>
        <v>0</v>
      </c>
      <c r="I208" s="46">
        <f>IFERROR((VLOOKUP(H206,'input from AMS loads'!$A$1:$E$999,3,FALSE)),0)</f>
        <v>0</v>
      </c>
      <c r="J208" s="47">
        <f>IFERROR((VLOOKUP(H206,'input from AMS loads'!$A$1:$E$999,4,FALSE)),0)</f>
        <v>0</v>
      </c>
      <c r="K208" s="45">
        <f>IFERROR((VLOOKUP(K206,'input from AMS loads'!$A$1:$E$999,2,FALSE)),0)</f>
        <v>0</v>
      </c>
      <c r="L208" s="46">
        <f>IFERROR((VLOOKUP(K206,'input from AMS loads'!$A$1:$E$999,3,FALSE)),0)</f>
        <v>0</v>
      </c>
      <c r="M208" s="47">
        <f>IFERROR((VLOOKUP(K206,'input from AMS loads'!$A$1:$E$999,4,FALSE)),0)</f>
        <v>0</v>
      </c>
      <c r="N208" s="45">
        <f>IFERROR((VLOOKUP(N206,'input from AMS loads'!$A$1:$E$999,2,FALSE)),0)</f>
        <v>0</v>
      </c>
      <c r="O208" s="46">
        <f>IFERROR((VLOOKUP(N206,'input from AMS loads'!$A$1:$E$999,3,FALSE)),0)</f>
        <v>0</v>
      </c>
      <c r="P208" s="47">
        <f>IFERROR((VLOOKUP(N206,'input from AMS loads'!$A$1:$E$999,4,FALSE)),0)</f>
        <v>0</v>
      </c>
      <c r="Q208" s="45">
        <f>IFERROR((VLOOKUP(Q206,'input from AMS loads'!$A$1:$E$999,2,FALSE)),0)</f>
        <v>0</v>
      </c>
      <c r="R208" s="46">
        <f>IFERROR((VLOOKUP(Q206,'input from AMS loads'!$A$1:$E$999,3,FALSE)),0)</f>
        <v>0</v>
      </c>
      <c r="S208" s="47">
        <f>IFERROR((VLOOKUP(Q206,'input from AMS loads'!$A$1:$E$999,4,FALSE)),0)</f>
        <v>0</v>
      </c>
      <c r="T208" s="45">
        <f>IFERROR((VLOOKUP(T206,'input from AMS loads'!$A$1:$E$999,2,FALSE)),0)</f>
        <v>0</v>
      </c>
      <c r="U208" s="46">
        <f>IFERROR((VLOOKUP(T206,'input from AMS loads'!$A$1:$E$999,3,FALSE)),0)</f>
        <v>0</v>
      </c>
      <c r="V208" s="47">
        <f>IFERROR((VLOOKUP(T206,'input from AMS loads'!$A$1:$E$999,4,FALSE)),0)</f>
        <v>0</v>
      </c>
      <c r="W208" s="48">
        <f>SUM($B$208,$E$208,$H$208,$K$208,$N$208,$Q$208,$T$208,)</f>
        <v>0</v>
      </c>
      <c r="X208" s="49">
        <f>SUM($C$208,$F$208,$I$208,$L$208,$O$208,$R$208,$U$208)</f>
        <v>0</v>
      </c>
      <c r="Y208" s="50">
        <f>SUM($D$208,$G$208,$J$208,$M$208,$P$208,$S$208,$V$208)</f>
        <v>0</v>
      </c>
      <c r="Z208" s="153"/>
      <c r="AA208" s="153"/>
      <c r="AB208" s="147"/>
      <c r="AC208" s="147"/>
      <c r="AD208" s="147"/>
      <c r="AL208" s="43"/>
    </row>
    <row r="209" spans="1:38" ht="15" thickBot="1" x14ac:dyDescent="0.35">
      <c r="A209" s="44" t="s">
        <v>37</v>
      </c>
      <c r="B209" s="5"/>
      <c r="C209" s="6"/>
      <c r="D209" s="7"/>
      <c r="E209" s="5"/>
      <c r="F209" s="6"/>
      <c r="G209" s="7"/>
      <c r="H209" s="5"/>
      <c r="I209" s="6"/>
      <c r="J209" s="7"/>
      <c r="K209" s="5"/>
      <c r="L209" s="6"/>
      <c r="M209" s="7"/>
      <c r="N209" s="5"/>
      <c r="O209" s="6"/>
      <c r="P209" s="7"/>
      <c r="Q209" s="5"/>
      <c r="R209" s="6"/>
      <c r="S209" s="7"/>
      <c r="T209" s="5"/>
      <c r="U209" s="6"/>
      <c r="V209" s="7"/>
      <c r="W209" s="48">
        <f>SUM($B$209,$E$209,$H$209,$K$209,$N$209,$Q$209,$T$209,)</f>
        <v>0</v>
      </c>
      <c r="X209" s="49">
        <f>SUM($C$209,$F$209,$I$209,$L$209,$O$209,$R$209,$U$209)</f>
        <v>0</v>
      </c>
      <c r="Y209" s="50">
        <f>SUM($D$209,$G$209,$J$209,$M$209,$P$209,$S$209,$V$209)</f>
        <v>0</v>
      </c>
      <c r="Z209" s="153"/>
      <c r="AA209" s="153"/>
      <c r="AB209" s="147"/>
      <c r="AC209" s="147"/>
      <c r="AD209" s="147"/>
      <c r="AL209" s="43"/>
    </row>
    <row r="210" spans="1:38" ht="15" thickBot="1" x14ac:dyDescent="0.35">
      <c r="A210" s="54" t="s">
        <v>38</v>
      </c>
      <c r="B210" s="55"/>
      <c r="C210" s="56">
        <f>SUM(B208:D208)</f>
        <v>0</v>
      </c>
      <c r="D210" s="57"/>
      <c r="E210" s="55"/>
      <c r="F210" s="56">
        <f>SUM(E208:G208)</f>
        <v>0</v>
      </c>
      <c r="G210" s="57"/>
      <c r="H210" s="55"/>
      <c r="I210" s="56">
        <f>SUM(H208:J208)</f>
        <v>0</v>
      </c>
      <c r="J210" s="57"/>
      <c r="K210" s="55"/>
      <c r="L210" s="56">
        <f>SUM(K208:M208)</f>
        <v>0</v>
      </c>
      <c r="M210" s="57"/>
      <c r="N210" s="55"/>
      <c r="O210" s="56">
        <f>SUM(N208:P208)</f>
        <v>0</v>
      </c>
      <c r="P210" s="57"/>
      <c r="Q210" s="55"/>
      <c r="R210" s="56">
        <f>SUM(Q208:S208)</f>
        <v>0</v>
      </c>
      <c r="S210" s="57"/>
      <c r="T210" s="55"/>
      <c r="U210" s="56">
        <f>SUM(T208:V208)</f>
        <v>0</v>
      </c>
      <c r="V210" s="57"/>
      <c r="W210" s="167" t="s">
        <v>71</v>
      </c>
      <c r="X210" s="168"/>
      <c r="Y210" s="169"/>
      <c r="Z210" s="153"/>
      <c r="AA210" s="153"/>
      <c r="AB210" s="147"/>
      <c r="AC210" s="147"/>
      <c r="AD210" s="147"/>
      <c r="AL210" s="43"/>
    </row>
    <row r="211" spans="1:38" ht="15" thickBot="1" x14ac:dyDescent="0.35">
      <c r="A211" s="54" t="s">
        <v>40</v>
      </c>
      <c r="B211" s="58"/>
      <c r="C211" s="56">
        <f>SUM(B209:D209)</f>
        <v>0</v>
      </c>
      <c r="D211" s="59"/>
      <c r="E211" s="58"/>
      <c r="F211" s="56">
        <f>SUM(E209:G209)</f>
        <v>0</v>
      </c>
      <c r="G211" s="59"/>
      <c r="H211" s="58"/>
      <c r="I211" s="56">
        <f>SUM(H209:J209)</f>
        <v>0</v>
      </c>
      <c r="J211" s="59"/>
      <c r="K211" s="58"/>
      <c r="L211" s="56">
        <f>SUM(K209:M209)</f>
        <v>0</v>
      </c>
      <c r="M211" s="59"/>
      <c r="N211" s="58"/>
      <c r="O211" s="56">
        <f>SUM(N209:P209)</f>
        <v>0</v>
      </c>
      <c r="P211" s="59"/>
      <c r="Q211" s="58"/>
      <c r="R211" s="56">
        <f>SUM(Q209:S209)</f>
        <v>0</v>
      </c>
      <c r="S211" s="59"/>
      <c r="T211" s="58"/>
      <c r="U211" s="56">
        <f>SUM(T209:V209)</f>
        <v>0</v>
      </c>
      <c r="V211" s="59"/>
      <c r="W211" s="170"/>
      <c r="X211" s="171"/>
      <c r="Y211" s="172"/>
      <c r="Z211" s="154"/>
      <c r="AA211" s="154"/>
      <c r="AB211" s="148"/>
      <c r="AC211" s="148"/>
      <c r="AD211" s="148"/>
      <c r="AL211" s="43"/>
    </row>
    <row r="212" spans="1:38" ht="21" thickBot="1" x14ac:dyDescent="0.35">
      <c r="A212" s="33" t="s">
        <v>23</v>
      </c>
      <c r="B212" s="157">
        <f>B206+7</f>
        <v>44235</v>
      </c>
      <c r="C212" s="158"/>
      <c r="D212" s="159"/>
      <c r="E212" s="157">
        <f>B212+1</f>
        <v>44236</v>
      </c>
      <c r="F212" s="158"/>
      <c r="G212" s="159"/>
      <c r="H212" s="157">
        <f t="shared" ref="H212" si="166">E212+1</f>
        <v>44237</v>
      </c>
      <c r="I212" s="158"/>
      <c r="J212" s="159"/>
      <c r="K212" s="157">
        <f t="shared" ref="K212" si="167">H212+1</f>
        <v>44238</v>
      </c>
      <c r="L212" s="158"/>
      <c r="M212" s="159"/>
      <c r="N212" s="157">
        <f t="shared" ref="N212" si="168">K212+1</f>
        <v>44239</v>
      </c>
      <c r="O212" s="158"/>
      <c r="P212" s="159"/>
      <c r="Q212" s="157">
        <f t="shared" ref="Q212" si="169">N212+1</f>
        <v>44240</v>
      </c>
      <c r="R212" s="158"/>
      <c r="S212" s="159"/>
      <c r="T212" s="157">
        <f t="shared" ref="T212" si="170">Q212+1</f>
        <v>44241</v>
      </c>
      <c r="U212" s="158"/>
      <c r="V212" s="159"/>
      <c r="W212" s="149" t="s">
        <v>24</v>
      </c>
      <c r="X212" s="150"/>
      <c r="Y212" s="151"/>
      <c r="Z212" s="34" t="s">
        <v>25</v>
      </c>
      <c r="AA212" s="34" t="s">
        <v>26</v>
      </c>
      <c r="AB212" s="34" t="s">
        <v>27</v>
      </c>
      <c r="AC212" s="34" t="s">
        <v>28</v>
      </c>
      <c r="AD212" s="34" t="s">
        <v>27</v>
      </c>
      <c r="AL212" s="35"/>
    </row>
    <row r="213" spans="1:38" ht="15" thickBot="1" x14ac:dyDescent="0.35">
      <c r="A213" s="36" t="s">
        <v>29</v>
      </c>
      <c r="B213" s="37" t="s">
        <v>30</v>
      </c>
      <c r="C213" s="38" t="s">
        <v>31</v>
      </c>
      <c r="D213" s="39" t="s">
        <v>32</v>
      </c>
      <c r="E213" s="37" t="s">
        <v>30</v>
      </c>
      <c r="F213" s="38" t="s">
        <v>31</v>
      </c>
      <c r="G213" s="39" t="s">
        <v>32</v>
      </c>
      <c r="H213" s="37" t="s">
        <v>30</v>
      </c>
      <c r="I213" s="38" t="s">
        <v>31</v>
      </c>
      <c r="J213" s="39" t="s">
        <v>32</v>
      </c>
      <c r="K213" s="37" t="s">
        <v>30</v>
      </c>
      <c r="L213" s="38" t="s">
        <v>31</v>
      </c>
      <c r="M213" s="39" t="s">
        <v>32</v>
      </c>
      <c r="N213" s="37" t="s">
        <v>30</v>
      </c>
      <c r="O213" s="38" t="s">
        <v>31</v>
      </c>
      <c r="P213" s="39" t="s">
        <v>32</v>
      </c>
      <c r="Q213" s="37" t="s">
        <v>30</v>
      </c>
      <c r="R213" s="38" t="s">
        <v>31</v>
      </c>
      <c r="S213" s="39" t="s">
        <v>32</v>
      </c>
      <c r="T213" s="37" t="s">
        <v>30</v>
      </c>
      <c r="U213" s="38" t="s">
        <v>31</v>
      </c>
      <c r="V213" s="39" t="s">
        <v>32</v>
      </c>
      <c r="W213" s="40" t="s">
        <v>33</v>
      </c>
      <c r="X213" s="41" t="s">
        <v>34</v>
      </c>
      <c r="Y213" s="42" t="s">
        <v>35</v>
      </c>
      <c r="Z213" s="152">
        <f>SUM(C216:V216)</f>
        <v>0</v>
      </c>
      <c r="AA213" s="152">
        <f>SUM(C217:V217)</f>
        <v>0</v>
      </c>
      <c r="AB213" s="146" t="str">
        <f>IF(ISERROR((Z213/Z207)-1),"",(Z213/Z207)-1)</f>
        <v/>
      </c>
      <c r="AC213" s="146" t="str">
        <f>IF(ISERROR((AA213/AA207)-1),"",(AA213/AA207)-1)</f>
        <v/>
      </c>
      <c r="AD213" s="146" t="str">
        <f>IF(ISERROR((Z213/Z201)-1),"",(Z213/Z201)-1)</f>
        <v/>
      </c>
      <c r="AL213" s="43"/>
    </row>
    <row r="214" spans="1:38" x14ac:dyDescent="0.3">
      <c r="A214" s="44" t="s">
        <v>36</v>
      </c>
      <c r="B214" s="45">
        <f>IFERROR((VLOOKUP(B212,'input from AMS loads'!$A$1:$E$999,2,FALSE)),0)</f>
        <v>0</v>
      </c>
      <c r="C214" s="46">
        <f>IFERROR((VLOOKUP(B212,'input from AMS loads'!$A$1:$E$999,3,FALSE)),0)</f>
        <v>0</v>
      </c>
      <c r="D214" s="47">
        <f>IFERROR((VLOOKUP(B212,'input from AMS loads'!$A$1:$E$999,4,FALSE)),0)</f>
        <v>0</v>
      </c>
      <c r="E214" s="45">
        <f>IFERROR((VLOOKUP(E212,'input from AMS loads'!$A$1:$E$999,2,FALSE)),0)</f>
        <v>0</v>
      </c>
      <c r="F214" s="46">
        <f>IFERROR((VLOOKUP(E212,'input from AMS loads'!$A$1:$E$999,3,FALSE)),0)</f>
        <v>0</v>
      </c>
      <c r="G214" s="47">
        <f>IFERROR((VLOOKUP(E212,'input from AMS loads'!$A$1:$E$999,4,FALSE)),0)</f>
        <v>0</v>
      </c>
      <c r="H214" s="45">
        <f>IFERROR((VLOOKUP(H212,'input from AMS loads'!$A$1:$E$999,2,FALSE)),0)</f>
        <v>0</v>
      </c>
      <c r="I214" s="46">
        <f>IFERROR((VLOOKUP(H212,'input from AMS loads'!$A$1:$E$999,3,FALSE)),0)</f>
        <v>0</v>
      </c>
      <c r="J214" s="47">
        <f>IFERROR((VLOOKUP(H212,'input from AMS loads'!$A$1:$E$999,4,FALSE)),0)</f>
        <v>0</v>
      </c>
      <c r="K214" s="45">
        <f>IFERROR((VLOOKUP(K212,'input from AMS loads'!$A$1:$E$999,2,FALSE)),0)</f>
        <v>0</v>
      </c>
      <c r="L214" s="46">
        <f>IFERROR((VLOOKUP(K212,'input from AMS loads'!$A$1:$E$999,3,FALSE)),0)</f>
        <v>0</v>
      </c>
      <c r="M214" s="47">
        <f>IFERROR((VLOOKUP(K212,'input from AMS loads'!$A$1:$E$999,4,FALSE)),0)</f>
        <v>0</v>
      </c>
      <c r="N214" s="45">
        <f>IFERROR((VLOOKUP(N212,'input from AMS loads'!$A$1:$E$999,2,FALSE)),0)</f>
        <v>0</v>
      </c>
      <c r="O214" s="46">
        <f>IFERROR((VLOOKUP(N212,'input from AMS loads'!$A$1:$E$999,3,FALSE)),0)</f>
        <v>0</v>
      </c>
      <c r="P214" s="47">
        <f>IFERROR((VLOOKUP(N212,'input from AMS loads'!$A$1:$E$999,4,FALSE)),0)</f>
        <v>0</v>
      </c>
      <c r="Q214" s="45">
        <f>IFERROR((VLOOKUP(Q212,'input from AMS loads'!$A$1:$E$999,2,FALSE)),0)</f>
        <v>0</v>
      </c>
      <c r="R214" s="46">
        <f>IFERROR((VLOOKUP(Q212,'input from AMS loads'!$A$1:$E$999,3,FALSE)),0)</f>
        <v>0</v>
      </c>
      <c r="S214" s="47">
        <f>IFERROR((VLOOKUP(Q212,'input from AMS loads'!$A$1:$E$999,4,FALSE)),0)</f>
        <v>0</v>
      </c>
      <c r="T214" s="45">
        <f>IFERROR((VLOOKUP(T212,'input from AMS loads'!$A$1:$E$999,2,FALSE)),0)</f>
        <v>0</v>
      </c>
      <c r="U214" s="46">
        <f>IFERROR((VLOOKUP(T212,'input from AMS loads'!$A$1:$E$999,3,FALSE)),0)</f>
        <v>0</v>
      </c>
      <c r="V214" s="47">
        <f>IFERROR((VLOOKUP(T212,'input from AMS loads'!$A$1:$E$999,4,FALSE)),0)</f>
        <v>0</v>
      </c>
      <c r="W214" s="48">
        <f>SUM($B$214,$E$214,$H$214,$K$214,$N$214,$Q$214,$T$214,)</f>
        <v>0</v>
      </c>
      <c r="X214" s="49">
        <f>SUM($C$214,$F$214,$I$214,$L$214,$O$214,$R$214,$U$214)</f>
        <v>0</v>
      </c>
      <c r="Y214" s="50">
        <f>SUM($D$214,$G$214,$J$214,$M$214,$P$214,$S$214,$V$214)</f>
        <v>0</v>
      </c>
      <c r="Z214" s="153"/>
      <c r="AA214" s="153"/>
      <c r="AB214" s="147"/>
      <c r="AC214" s="147"/>
      <c r="AD214" s="147"/>
      <c r="AL214" s="43"/>
    </row>
    <row r="215" spans="1:38" ht="15" thickBot="1" x14ac:dyDescent="0.35">
      <c r="A215" s="44" t="s">
        <v>37</v>
      </c>
      <c r="B215" s="5"/>
      <c r="C215" s="6"/>
      <c r="D215" s="7"/>
      <c r="E215" s="5"/>
      <c r="F215" s="6"/>
      <c r="G215" s="7"/>
      <c r="H215" s="5"/>
      <c r="I215" s="6"/>
      <c r="J215" s="7"/>
      <c r="K215" s="5"/>
      <c r="L215" s="6"/>
      <c r="M215" s="7"/>
      <c r="N215" s="5"/>
      <c r="O215" s="6"/>
      <c r="P215" s="7"/>
      <c r="Q215" s="5"/>
      <c r="R215" s="6"/>
      <c r="S215" s="7"/>
      <c r="T215" s="5"/>
      <c r="U215" s="6"/>
      <c r="V215" s="7"/>
      <c r="W215" s="48">
        <f>SUM($B$215,$E$215,$H$215,$K$215,$N$215,$Q$215,$T$215,)</f>
        <v>0</v>
      </c>
      <c r="X215" s="49">
        <f>SUM($C$215,$F$215,$I$215,$L$215,$O$215,$R$215,$U$215)</f>
        <v>0</v>
      </c>
      <c r="Y215" s="50">
        <f>SUM($D$215,$G$215,$J$215,$M$215,$P$215,$S$215,$V$215)</f>
        <v>0</v>
      </c>
      <c r="Z215" s="153"/>
      <c r="AA215" s="153"/>
      <c r="AB215" s="147"/>
      <c r="AC215" s="147"/>
      <c r="AD215" s="147"/>
      <c r="AL215" s="43"/>
    </row>
    <row r="216" spans="1:38" ht="15" thickBot="1" x14ac:dyDescent="0.35">
      <c r="A216" s="54" t="s">
        <v>38</v>
      </c>
      <c r="B216" s="55"/>
      <c r="C216" s="56">
        <f>SUM(B214:D214)</f>
        <v>0</v>
      </c>
      <c r="D216" s="57"/>
      <c r="E216" s="55"/>
      <c r="F216" s="56">
        <f>SUM(E214:G214)</f>
        <v>0</v>
      </c>
      <c r="G216" s="57"/>
      <c r="H216" s="55"/>
      <c r="I216" s="56">
        <f>SUM(H214:J214)</f>
        <v>0</v>
      </c>
      <c r="J216" s="57"/>
      <c r="K216" s="55"/>
      <c r="L216" s="56">
        <f>SUM(K214:M214)</f>
        <v>0</v>
      </c>
      <c r="M216" s="57"/>
      <c r="N216" s="55"/>
      <c r="O216" s="56">
        <f>SUM(N214:P214)</f>
        <v>0</v>
      </c>
      <c r="P216" s="57"/>
      <c r="Q216" s="55"/>
      <c r="R216" s="56">
        <f>SUM(Q214:S214)</f>
        <v>0</v>
      </c>
      <c r="S216" s="57"/>
      <c r="T216" s="55"/>
      <c r="U216" s="56">
        <f>SUM(T214:V214)</f>
        <v>0</v>
      </c>
      <c r="V216" s="57"/>
      <c r="W216" s="167" t="s">
        <v>72</v>
      </c>
      <c r="X216" s="168"/>
      <c r="Y216" s="169"/>
      <c r="Z216" s="153"/>
      <c r="AA216" s="153"/>
      <c r="AB216" s="147"/>
      <c r="AC216" s="147"/>
      <c r="AD216" s="147"/>
      <c r="AL216" s="43"/>
    </row>
    <row r="217" spans="1:38" ht="15" thickBot="1" x14ac:dyDescent="0.35">
      <c r="A217" s="54" t="s">
        <v>40</v>
      </c>
      <c r="B217" s="58"/>
      <c r="C217" s="56">
        <f>SUM(B215:D215)</f>
        <v>0</v>
      </c>
      <c r="D217" s="59"/>
      <c r="E217" s="58"/>
      <c r="F217" s="56">
        <f>SUM(E215:G215)</f>
        <v>0</v>
      </c>
      <c r="G217" s="59"/>
      <c r="H217" s="58"/>
      <c r="I217" s="56">
        <f>SUM(H215:J215)</f>
        <v>0</v>
      </c>
      <c r="J217" s="59"/>
      <c r="K217" s="58"/>
      <c r="L217" s="56">
        <f>SUM(K215:M215)</f>
        <v>0</v>
      </c>
      <c r="M217" s="59"/>
      <c r="N217" s="58"/>
      <c r="O217" s="56">
        <f>SUM(N215:P215)</f>
        <v>0</v>
      </c>
      <c r="P217" s="59"/>
      <c r="Q217" s="58"/>
      <c r="R217" s="56">
        <f>SUM(Q215:S215)</f>
        <v>0</v>
      </c>
      <c r="S217" s="59"/>
      <c r="T217" s="58"/>
      <c r="U217" s="56">
        <f>SUM(T215:V215)</f>
        <v>0</v>
      </c>
      <c r="V217" s="59"/>
      <c r="W217" s="170"/>
      <c r="X217" s="171"/>
      <c r="Y217" s="172"/>
      <c r="Z217" s="154"/>
      <c r="AA217" s="154"/>
      <c r="AB217" s="148"/>
      <c r="AC217" s="148"/>
      <c r="AD217" s="148"/>
      <c r="AL217" s="43"/>
    </row>
    <row r="218" spans="1:38" ht="21" thickBot="1" x14ac:dyDescent="0.35">
      <c r="A218" s="33" t="s">
        <v>23</v>
      </c>
      <c r="B218" s="157">
        <f>B212+7</f>
        <v>44242</v>
      </c>
      <c r="C218" s="158"/>
      <c r="D218" s="159"/>
      <c r="E218" s="157">
        <f>B218+1</f>
        <v>44243</v>
      </c>
      <c r="F218" s="158"/>
      <c r="G218" s="159"/>
      <c r="H218" s="157">
        <f t="shared" ref="H218" si="171">E218+1</f>
        <v>44244</v>
      </c>
      <c r="I218" s="158"/>
      <c r="J218" s="159"/>
      <c r="K218" s="157">
        <f t="shared" ref="K218" si="172">H218+1</f>
        <v>44245</v>
      </c>
      <c r="L218" s="158"/>
      <c r="M218" s="159"/>
      <c r="N218" s="157">
        <f t="shared" ref="N218" si="173">K218+1</f>
        <v>44246</v>
      </c>
      <c r="O218" s="158"/>
      <c r="P218" s="159"/>
      <c r="Q218" s="157">
        <f t="shared" ref="Q218" si="174">N218+1</f>
        <v>44247</v>
      </c>
      <c r="R218" s="158"/>
      <c r="S218" s="159"/>
      <c r="T218" s="157">
        <f t="shared" ref="T218" si="175">Q218+1</f>
        <v>44248</v>
      </c>
      <c r="U218" s="158"/>
      <c r="V218" s="159"/>
      <c r="W218" s="149" t="s">
        <v>24</v>
      </c>
      <c r="X218" s="150"/>
      <c r="Y218" s="151"/>
      <c r="Z218" s="34" t="s">
        <v>25</v>
      </c>
      <c r="AA218" s="34" t="s">
        <v>26</v>
      </c>
      <c r="AB218" s="34" t="s">
        <v>27</v>
      </c>
      <c r="AC218" s="34" t="s">
        <v>28</v>
      </c>
      <c r="AD218" s="34" t="s">
        <v>27</v>
      </c>
      <c r="AL218" s="35"/>
    </row>
    <row r="219" spans="1:38" ht="15" thickBot="1" x14ac:dyDescent="0.35">
      <c r="A219" s="36" t="s">
        <v>29</v>
      </c>
      <c r="B219" s="37" t="s">
        <v>30</v>
      </c>
      <c r="C219" s="38" t="s">
        <v>31</v>
      </c>
      <c r="D219" s="39" t="s">
        <v>32</v>
      </c>
      <c r="E219" s="37" t="s">
        <v>30</v>
      </c>
      <c r="F219" s="38" t="s">
        <v>31</v>
      </c>
      <c r="G219" s="39" t="s">
        <v>32</v>
      </c>
      <c r="H219" s="37" t="s">
        <v>30</v>
      </c>
      <c r="I219" s="38" t="s">
        <v>31</v>
      </c>
      <c r="J219" s="39" t="s">
        <v>32</v>
      </c>
      <c r="K219" s="37" t="s">
        <v>30</v>
      </c>
      <c r="L219" s="38" t="s">
        <v>31</v>
      </c>
      <c r="M219" s="39" t="s">
        <v>32</v>
      </c>
      <c r="N219" s="37" t="s">
        <v>30</v>
      </c>
      <c r="O219" s="38" t="s">
        <v>31</v>
      </c>
      <c r="P219" s="39" t="s">
        <v>32</v>
      </c>
      <c r="Q219" s="37" t="s">
        <v>30</v>
      </c>
      <c r="R219" s="38" t="s">
        <v>31</v>
      </c>
      <c r="S219" s="39" t="s">
        <v>32</v>
      </c>
      <c r="T219" s="37" t="s">
        <v>30</v>
      </c>
      <c r="U219" s="38" t="s">
        <v>31</v>
      </c>
      <c r="V219" s="39" t="s">
        <v>32</v>
      </c>
      <c r="W219" s="40" t="s">
        <v>33</v>
      </c>
      <c r="X219" s="41" t="s">
        <v>34</v>
      </c>
      <c r="Y219" s="42" t="s">
        <v>35</v>
      </c>
      <c r="Z219" s="152">
        <f>SUM(C222:V222)</f>
        <v>0</v>
      </c>
      <c r="AA219" s="152">
        <f>SUM(C223:V223)</f>
        <v>0</v>
      </c>
      <c r="AB219" s="146" t="str">
        <f>IF(ISERROR((Z219/Z213)-1),"",(Z219/Z213)-1)</f>
        <v/>
      </c>
      <c r="AC219" s="146" t="str">
        <f>IF(ISERROR((AA219/AA213)-1),"",(AA219/AA213)-1)</f>
        <v/>
      </c>
      <c r="AD219" s="146" t="str">
        <f>IF(ISERROR((Z219/Z207)-1),"",(Z219/Z207)-1)</f>
        <v/>
      </c>
      <c r="AL219" s="43"/>
    </row>
    <row r="220" spans="1:38" x14ac:dyDescent="0.3">
      <c r="A220" s="44" t="s">
        <v>36</v>
      </c>
      <c r="B220" s="45">
        <f>IFERROR((VLOOKUP(B218,'input from AMS loads'!$A$1:$E$999,2,FALSE)),0)</f>
        <v>0</v>
      </c>
      <c r="C220" s="46">
        <f>IFERROR((VLOOKUP(B218,'input from AMS loads'!$A$1:$E$999,3,FALSE)),0)</f>
        <v>0</v>
      </c>
      <c r="D220" s="47">
        <f>IFERROR((VLOOKUP(B218,'input from AMS loads'!$A$1:$E$999,4,FALSE)),0)</f>
        <v>0</v>
      </c>
      <c r="E220" s="45">
        <f>IFERROR((VLOOKUP(E218,'input from AMS loads'!$A$1:$E$999,2,FALSE)),0)</f>
        <v>0</v>
      </c>
      <c r="F220" s="46">
        <f>IFERROR((VLOOKUP(E218,'input from AMS loads'!$A$1:$E$999,3,FALSE)),0)</f>
        <v>0</v>
      </c>
      <c r="G220" s="47">
        <f>IFERROR((VLOOKUP(E218,'input from AMS loads'!$A$1:$E$999,4,FALSE)),0)</f>
        <v>0</v>
      </c>
      <c r="H220" s="45">
        <f>IFERROR((VLOOKUP(H218,'input from AMS loads'!$A$1:$E$999,2,FALSE)),0)</f>
        <v>0</v>
      </c>
      <c r="I220" s="46">
        <f>IFERROR((VLOOKUP(H218,'input from AMS loads'!$A$1:$E$999,3,FALSE)),0)</f>
        <v>0</v>
      </c>
      <c r="J220" s="47">
        <f>IFERROR((VLOOKUP(H218,'input from AMS loads'!$A$1:$E$999,4,FALSE)),0)</f>
        <v>0</v>
      </c>
      <c r="K220" s="45">
        <f>IFERROR((VLOOKUP(K218,'input from AMS loads'!$A$1:$E$999,2,FALSE)),0)</f>
        <v>0</v>
      </c>
      <c r="L220" s="46">
        <f>IFERROR((VLOOKUP(K218,'input from AMS loads'!$A$1:$E$999,3,FALSE)),0)</f>
        <v>0</v>
      </c>
      <c r="M220" s="47">
        <f>IFERROR((VLOOKUP(K218,'input from AMS loads'!$A$1:$E$999,4,FALSE)),0)</f>
        <v>0</v>
      </c>
      <c r="N220" s="45">
        <f>IFERROR((VLOOKUP(N218,'input from AMS loads'!$A$1:$E$999,2,FALSE)),0)</f>
        <v>0</v>
      </c>
      <c r="O220" s="46">
        <f>IFERROR((VLOOKUP(N218,'input from AMS loads'!$A$1:$E$999,3,FALSE)),0)</f>
        <v>0</v>
      </c>
      <c r="P220" s="47">
        <f>IFERROR((VLOOKUP(N218,'input from AMS loads'!$A$1:$E$999,4,FALSE)),0)</f>
        <v>0</v>
      </c>
      <c r="Q220" s="45">
        <f>IFERROR((VLOOKUP(Q218,'input from AMS loads'!$A$1:$E$999,2,FALSE)),0)</f>
        <v>0</v>
      </c>
      <c r="R220" s="46">
        <f>IFERROR((VLOOKUP(Q218,'input from AMS loads'!$A$1:$E$999,3,FALSE)),0)</f>
        <v>0</v>
      </c>
      <c r="S220" s="47">
        <f>IFERROR((VLOOKUP(Q218,'input from AMS loads'!$A$1:$E$999,4,FALSE)),0)</f>
        <v>0</v>
      </c>
      <c r="T220" s="45">
        <f>IFERROR((VLOOKUP(T218,'input from AMS loads'!$A$1:$E$999,2,FALSE)),0)</f>
        <v>0</v>
      </c>
      <c r="U220" s="46">
        <f>IFERROR((VLOOKUP(T218,'input from AMS loads'!$A$1:$E$999,3,FALSE)),0)</f>
        <v>0</v>
      </c>
      <c r="V220" s="47">
        <f>IFERROR((VLOOKUP(T218,'input from AMS loads'!$A$1:$E$999,4,FALSE)),0)</f>
        <v>0</v>
      </c>
      <c r="W220" s="48">
        <f>SUM($B$220,$E$220,$H$220,$K$220,$N$220,$Q$220,$T$220,)</f>
        <v>0</v>
      </c>
      <c r="X220" s="49">
        <f>SUM($C$220,$F$220,$I$220,$L$220,$O$220,$R$220,$U$220)</f>
        <v>0</v>
      </c>
      <c r="Y220" s="50">
        <f>SUM($D$220,$G$220,$J$220,$M$220,$P$220,$S$220,$V$220)</f>
        <v>0</v>
      </c>
      <c r="Z220" s="153"/>
      <c r="AA220" s="153"/>
      <c r="AB220" s="147"/>
      <c r="AC220" s="147"/>
      <c r="AD220" s="147"/>
      <c r="AL220" s="43"/>
    </row>
    <row r="221" spans="1:38" ht="15" thickBot="1" x14ac:dyDescent="0.35">
      <c r="A221" s="44" t="s">
        <v>37</v>
      </c>
      <c r="B221" s="5"/>
      <c r="C221" s="6"/>
      <c r="D221" s="7"/>
      <c r="E221" s="5"/>
      <c r="F221" s="6"/>
      <c r="G221" s="7"/>
      <c r="H221" s="5"/>
      <c r="I221" s="6"/>
      <c r="J221" s="7"/>
      <c r="K221" s="5"/>
      <c r="L221" s="6"/>
      <c r="M221" s="7"/>
      <c r="N221" s="5"/>
      <c r="O221" s="6"/>
      <c r="P221" s="7"/>
      <c r="Q221" s="5"/>
      <c r="R221" s="6"/>
      <c r="S221" s="7"/>
      <c r="T221" s="5"/>
      <c r="U221" s="6"/>
      <c r="V221" s="7"/>
      <c r="W221" s="48">
        <f>SUM($B$221,$E$221,$H$221,$K$221,$N$221,$Q$221,$T$221,)</f>
        <v>0</v>
      </c>
      <c r="X221" s="49">
        <f>SUM($C$221,$F$221,$I$221,$L$221,$O$221,$R$221,$U$221)</f>
        <v>0</v>
      </c>
      <c r="Y221" s="50">
        <f>SUM($D$221,$G$221,$J$221,$M$221,$P$221,$S$221,$V$221)</f>
        <v>0</v>
      </c>
      <c r="Z221" s="153"/>
      <c r="AA221" s="153"/>
      <c r="AB221" s="147"/>
      <c r="AC221" s="147"/>
      <c r="AD221" s="147"/>
      <c r="AL221" s="43"/>
    </row>
    <row r="222" spans="1:38" ht="15" thickBot="1" x14ac:dyDescent="0.35">
      <c r="A222" s="54" t="s">
        <v>38</v>
      </c>
      <c r="B222" s="55"/>
      <c r="C222" s="56">
        <f>SUM(B220:D220)</f>
        <v>0</v>
      </c>
      <c r="D222" s="57"/>
      <c r="E222" s="55"/>
      <c r="F222" s="56">
        <f>SUM(E220:G220)</f>
        <v>0</v>
      </c>
      <c r="G222" s="57"/>
      <c r="H222" s="55"/>
      <c r="I222" s="56">
        <f>SUM(H220:J220)</f>
        <v>0</v>
      </c>
      <c r="J222" s="57"/>
      <c r="K222" s="55"/>
      <c r="L222" s="56">
        <f>SUM(K220:M220)</f>
        <v>0</v>
      </c>
      <c r="M222" s="57"/>
      <c r="N222" s="55"/>
      <c r="O222" s="56">
        <f>SUM(N220:P220)</f>
        <v>0</v>
      </c>
      <c r="P222" s="57"/>
      <c r="Q222" s="55"/>
      <c r="R222" s="56">
        <f>SUM(Q220:S220)</f>
        <v>0</v>
      </c>
      <c r="S222" s="57"/>
      <c r="T222" s="55"/>
      <c r="U222" s="56">
        <f>SUM(T220:V220)</f>
        <v>0</v>
      </c>
      <c r="V222" s="57"/>
      <c r="W222" s="167" t="s">
        <v>73</v>
      </c>
      <c r="X222" s="168"/>
      <c r="Y222" s="169"/>
      <c r="Z222" s="153"/>
      <c r="AA222" s="153"/>
      <c r="AB222" s="147"/>
      <c r="AC222" s="147"/>
      <c r="AD222" s="147"/>
      <c r="AL222" s="43"/>
    </row>
    <row r="223" spans="1:38" ht="15" thickBot="1" x14ac:dyDescent="0.35">
      <c r="A223" s="54" t="s">
        <v>40</v>
      </c>
      <c r="B223" s="58"/>
      <c r="C223" s="56">
        <f>SUM(B221:D221)</f>
        <v>0</v>
      </c>
      <c r="D223" s="59"/>
      <c r="E223" s="58"/>
      <c r="F223" s="56">
        <f>SUM(E221:G221)</f>
        <v>0</v>
      </c>
      <c r="G223" s="59"/>
      <c r="H223" s="58"/>
      <c r="I223" s="56">
        <f>SUM(H221:J221)</f>
        <v>0</v>
      </c>
      <c r="J223" s="59"/>
      <c r="K223" s="58"/>
      <c r="L223" s="56">
        <f>SUM(K221:M221)</f>
        <v>0</v>
      </c>
      <c r="M223" s="59"/>
      <c r="N223" s="58"/>
      <c r="O223" s="56">
        <f>SUM(N221:P221)</f>
        <v>0</v>
      </c>
      <c r="P223" s="59"/>
      <c r="Q223" s="58"/>
      <c r="R223" s="56">
        <f>SUM(Q221:S221)</f>
        <v>0</v>
      </c>
      <c r="S223" s="59"/>
      <c r="T223" s="58"/>
      <c r="U223" s="56">
        <f>SUM(T221:V221)</f>
        <v>0</v>
      </c>
      <c r="V223" s="59"/>
      <c r="W223" s="170"/>
      <c r="X223" s="171"/>
      <c r="Y223" s="172"/>
      <c r="Z223" s="154"/>
      <c r="AA223" s="154"/>
      <c r="AB223" s="148"/>
      <c r="AC223" s="148"/>
      <c r="AD223" s="148"/>
      <c r="AK223" s="43"/>
      <c r="AL223" s="43"/>
    </row>
    <row r="224" spans="1:38" ht="21" thickBot="1" x14ac:dyDescent="0.35">
      <c r="A224" s="33" t="s">
        <v>23</v>
      </c>
      <c r="B224" s="157">
        <f>B218+7</f>
        <v>44249</v>
      </c>
      <c r="C224" s="158"/>
      <c r="D224" s="159"/>
      <c r="E224" s="157">
        <f>B224+1</f>
        <v>44250</v>
      </c>
      <c r="F224" s="158"/>
      <c r="G224" s="159"/>
      <c r="H224" s="157">
        <f t="shared" ref="H224" si="176">E224+1</f>
        <v>44251</v>
      </c>
      <c r="I224" s="158"/>
      <c r="J224" s="159"/>
      <c r="K224" s="157">
        <f t="shared" ref="K224" si="177">H224+1</f>
        <v>44252</v>
      </c>
      <c r="L224" s="158"/>
      <c r="M224" s="159"/>
      <c r="N224" s="157">
        <f t="shared" ref="N224" si="178">K224+1</f>
        <v>44253</v>
      </c>
      <c r="O224" s="158"/>
      <c r="P224" s="159"/>
      <c r="Q224" s="157">
        <f t="shared" ref="Q224" si="179">N224+1</f>
        <v>44254</v>
      </c>
      <c r="R224" s="158"/>
      <c r="S224" s="159"/>
      <c r="T224" s="157">
        <f t="shared" ref="T224" si="180">Q224+1</f>
        <v>44255</v>
      </c>
      <c r="U224" s="158"/>
      <c r="V224" s="159"/>
      <c r="W224" s="149" t="s">
        <v>24</v>
      </c>
      <c r="X224" s="150"/>
      <c r="Y224" s="151"/>
      <c r="Z224" s="34" t="s">
        <v>25</v>
      </c>
      <c r="AA224" s="34" t="s">
        <v>26</v>
      </c>
      <c r="AB224" s="34" t="s">
        <v>27</v>
      </c>
      <c r="AC224" s="34" t="s">
        <v>28</v>
      </c>
      <c r="AD224" s="34" t="s">
        <v>27</v>
      </c>
      <c r="AK224" s="35"/>
      <c r="AL224" s="35"/>
    </row>
    <row r="225" spans="1:38" ht="15" thickBot="1" x14ac:dyDescent="0.35">
      <c r="A225" s="36" t="s">
        <v>29</v>
      </c>
      <c r="B225" s="37" t="s">
        <v>30</v>
      </c>
      <c r="C225" s="38" t="s">
        <v>31</v>
      </c>
      <c r="D225" s="39" t="s">
        <v>32</v>
      </c>
      <c r="E225" s="37" t="s">
        <v>30</v>
      </c>
      <c r="F225" s="38" t="s">
        <v>31</v>
      </c>
      <c r="G225" s="39" t="s">
        <v>32</v>
      </c>
      <c r="H225" s="37" t="s">
        <v>30</v>
      </c>
      <c r="I225" s="38" t="s">
        <v>31</v>
      </c>
      <c r="J225" s="39" t="s">
        <v>32</v>
      </c>
      <c r="K225" s="37" t="s">
        <v>30</v>
      </c>
      <c r="L225" s="38" t="s">
        <v>31</v>
      </c>
      <c r="M225" s="39" t="s">
        <v>32</v>
      </c>
      <c r="N225" s="37" t="s">
        <v>30</v>
      </c>
      <c r="O225" s="38" t="s">
        <v>31</v>
      </c>
      <c r="P225" s="39" t="s">
        <v>32</v>
      </c>
      <c r="Q225" s="37" t="s">
        <v>30</v>
      </c>
      <c r="R225" s="38" t="s">
        <v>31</v>
      </c>
      <c r="S225" s="39" t="s">
        <v>32</v>
      </c>
      <c r="T225" s="37" t="s">
        <v>30</v>
      </c>
      <c r="U225" s="38" t="s">
        <v>31</v>
      </c>
      <c r="V225" s="39" t="s">
        <v>32</v>
      </c>
      <c r="W225" s="40" t="s">
        <v>33</v>
      </c>
      <c r="X225" s="41" t="s">
        <v>34</v>
      </c>
      <c r="Y225" s="42" t="s">
        <v>35</v>
      </c>
      <c r="Z225" s="152">
        <f>SUM(C228:V228)</f>
        <v>0</v>
      </c>
      <c r="AA225" s="152">
        <f>SUM(C229:V229)</f>
        <v>0</v>
      </c>
      <c r="AB225" s="146" t="str">
        <f>IF(ISERROR((Z225/Z219)-1),"",(Z225/Z219)-1)</f>
        <v/>
      </c>
      <c r="AC225" s="146" t="str">
        <f>IF(ISERROR((AA225/AA219)-1),"",(AA225/AA219)-1)</f>
        <v/>
      </c>
      <c r="AD225" s="146" t="str">
        <f>IF(ISERROR((Z225/Z213)-1),"",(Z225/Z213)-1)</f>
        <v/>
      </c>
      <c r="AK225" s="43"/>
      <c r="AL225" s="43"/>
    </row>
    <row r="226" spans="1:38" x14ac:dyDescent="0.3">
      <c r="A226" s="44" t="s">
        <v>36</v>
      </c>
      <c r="B226" s="45">
        <f>IFERROR((VLOOKUP(B224,'input from AMS loads'!$A$1:$E$999,2,FALSE)),0)</f>
        <v>0</v>
      </c>
      <c r="C226" s="46">
        <f>IFERROR((VLOOKUP(B224,'input from AMS loads'!$A$1:$E$999,3,FALSE)),0)</f>
        <v>0</v>
      </c>
      <c r="D226" s="47">
        <f>IFERROR((VLOOKUP(B224,'input from AMS loads'!$A$1:$E$999,4,FALSE)),0)</f>
        <v>0</v>
      </c>
      <c r="E226" s="45">
        <f>IFERROR((VLOOKUP(E224,'input from AMS loads'!$A$1:$E$999,2,FALSE)),0)</f>
        <v>0</v>
      </c>
      <c r="F226" s="46">
        <f>IFERROR((VLOOKUP(E224,'input from AMS loads'!$A$1:$E$999,3,FALSE)),0)</f>
        <v>0</v>
      </c>
      <c r="G226" s="47">
        <f>IFERROR((VLOOKUP(E224,'input from AMS loads'!$A$1:$E$999,4,FALSE)),0)</f>
        <v>0</v>
      </c>
      <c r="H226" s="45">
        <f>IFERROR((VLOOKUP(H224,'input from AMS loads'!$A$1:$E$999,2,FALSE)),0)</f>
        <v>0</v>
      </c>
      <c r="I226" s="46">
        <f>IFERROR((VLOOKUP(H224,'input from AMS loads'!$A$1:$E$999,3,FALSE)),0)</f>
        <v>0</v>
      </c>
      <c r="J226" s="47">
        <f>IFERROR((VLOOKUP(H224,'input from AMS loads'!$A$1:$E$999,4,FALSE)),0)</f>
        <v>0</v>
      </c>
      <c r="K226" s="45">
        <f>IFERROR((VLOOKUP(K224,'input from AMS loads'!$A$1:$E$999,2,FALSE)),0)</f>
        <v>0</v>
      </c>
      <c r="L226" s="46">
        <f>IFERROR((VLOOKUP(K224,'input from AMS loads'!$A$1:$E$999,3,FALSE)),0)</f>
        <v>0</v>
      </c>
      <c r="M226" s="47">
        <f>IFERROR((VLOOKUP(K224,'input from AMS loads'!$A$1:$E$999,4,FALSE)),0)</f>
        <v>0</v>
      </c>
      <c r="N226" s="45">
        <f>IFERROR((VLOOKUP(N224,'input from AMS loads'!$A$1:$E$999,2,FALSE)),0)</f>
        <v>0</v>
      </c>
      <c r="O226" s="46">
        <f>IFERROR((VLOOKUP(N224,'input from AMS loads'!$A$1:$E$999,3,FALSE)),0)</f>
        <v>0</v>
      </c>
      <c r="P226" s="47">
        <f>IFERROR((VLOOKUP(N224,'input from AMS loads'!$A$1:$E$999,4,FALSE)),0)</f>
        <v>0</v>
      </c>
      <c r="Q226" s="45">
        <f>IFERROR((VLOOKUP(Q224,'input from AMS loads'!$A$1:$E$999,2,FALSE)),0)</f>
        <v>0</v>
      </c>
      <c r="R226" s="46">
        <f>IFERROR((VLOOKUP(Q224,'input from AMS loads'!$A$1:$E$999,3,FALSE)),0)</f>
        <v>0</v>
      </c>
      <c r="S226" s="47">
        <f>IFERROR((VLOOKUP(Q224,'input from AMS loads'!$A$1:$E$999,4,FALSE)),0)</f>
        <v>0</v>
      </c>
      <c r="T226" s="45">
        <f>IFERROR((VLOOKUP(T224,'input from AMS loads'!$A$1:$E$999,2,FALSE)),0)</f>
        <v>0</v>
      </c>
      <c r="U226" s="46">
        <f>IFERROR((VLOOKUP(T224,'input from AMS loads'!$A$1:$E$999,3,FALSE)),0)</f>
        <v>0</v>
      </c>
      <c r="V226" s="47">
        <f>IFERROR((VLOOKUP(T224,'input from AMS loads'!$A$1:$E$999,4,FALSE)),0)</f>
        <v>0</v>
      </c>
      <c r="W226" s="48">
        <f>SUM($B$226,$E$226,$H$226,$K$226,$N$226,$Q$226,$T$226,)</f>
        <v>0</v>
      </c>
      <c r="X226" s="49">
        <f>SUM($C$226,$F$226,$I$226,$L$226,$O$226,$R$226,$U$226)</f>
        <v>0</v>
      </c>
      <c r="Y226" s="50">
        <f>SUM($D$226,$G$226,$J$226,$M$226,$P$226,$S$226,$V$226)</f>
        <v>0</v>
      </c>
      <c r="Z226" s="153"/>
      <c r="AA226" s="153"/>
      <c r="AB226" s="147"/>
      <c r="AC226" s="147"/>
      <c r="AD226" s="147"/>
      <c r="AK226" s="43"/>
      <c r="AL226" s="43"/>
    </row>
    <row r="227" spans="1:38" ht="15" thickBot="1" x14ac:dyDescent="0.35">
      <c r="A227" s="44" t="s">
        <v>37</v>
      </c>
      <c r="B227" s="5"/>
      <c r="C227" s="6"/>
      <c r="D227" s="7"/>
      <c r="E227" s="5"/>
      <c r="F227" s="6"/>
      <c r="G227" s="7"/>
      <c r="H227" s="5"/>
      <c r="I227" s="6"/>
      <c r="J227" s="7"/>
      <c r="K227" s="5"/>
      <c r="L227" s="6"/>
      <c r="M227" s="7"/>
      <c r="N227" s="5"/>
      <c r="O227" s="6"/>
      <c r="P227" s="7"/>
      <c r="Q227" s="5"/>
      <c r="R227" s="6"/>
      <c r="S227" s="7"/>
      <c r="T227" s="5"/>
      <c r="U227" s="6"/>
      <c r="V227" s="7"/>
      <c r="W227" s="48">
        <f>SUM($B$227,$E$227,$H$227,$K$227,$N$227,$Q$227,$T$227)</f>
        <v>0</v>
      </c>
      <c r="X227" s="49">
        <f>SUM($C$227,$F$227,$I$227,$L$227,$O$227,$R$227,$U$227)</f>
        <v>0</v>
      </c>
      <c r="Y227" s="50">
        <f>SUM($D$227,$G$227,$J$227,$M$227,$P$227,$S$227,$V$227)</f>
        <v>0</v>
      </c>
      <c r="Z227" s="153"/>
      <c r="AA227" s="153"/>
      <c r="AB227" s="147"/>
      <c r="AC227" s="147"/>
      <c r="AD227" s="147"/>
      <c r="AK227" s="43"/>
      <c r="AL227" s="43"/>
    </row>
    <row r="228" spans="1:38" ht="15" thickBot="1" x14ac:dyDescent="0.35">
      <c r="A228" s="54" t="s">
        <v>38</v>
      </c>
      <c r="B228" s="55"/>
      <c r="C228" s="56">
        <f>SUM(B226:D226)</f>
        <v>0</v>
      </c>
      <c r="D228" s="57"/>
      <c r="E228" s="55"/>
      <c r="F228" s="56">
        <f>SUM(E226:G226)</f>
        <v>0</v>
      </c>
      <c r="G228" s="57"/>
      <c r="H228" s="55"/>
      <c r="I228" s="56">
        <f>SUM(H226:J226)</f>
        <v>0</v>
      </c>
      <c r="J228" s="57"/>
      <c r="K228" s="55"/>
      <c r="L228" s="56">
        <f>SUM(K226:M226)</f>
        <v>0</v>
      </c>
      <c r="M228" s="57"/>
      <c r="N228" s="55"/>
      <c r="O228" s="56">
        <f>SUM(N226:P226)</f>
        <v>0</v>
      </c>
      <c r="P228" s="57"/>
      <c r="Q228" s="55"/>
      <c r="R228" s="56">
        <f>SUM(Q226:S226)</f>
        <v>0</v>
      </c>
      <c r="S228" s="57"/>
      <c r="T228" s="55"/>
      <c r="U228" s="56">
        <f>SUM(T226:V226)</f>
        <v>0</v>
      </c>
      <c r="V228" s="57"/>
      <c r="W228" s="167" t="s">
        <v>74</v>
      </c>
      <c r="X228" s="168"/>
      <c r="Y228" s="169"/>
      <c r="Z228" s="153"/>
      <c r="AA228" s="153"/>
      <c r="AB228" s="147"/>
      <c r="AC228" s="147"/>
      <c r="AD228" s="147"/>
      <c r="AK228" s="43"/>
      <c r="AL228" s="43"/>
    </row>
    <row r="229" spans="1:38" ht="15" thickBot="1" x14ac:dyDescent="0.35">
      <c r="A229" s="54" t="s">
        <v>40</v>
      </c>
      <c r="B229" s="58"/>
      <c r="C229" s="56">
        <f>SUM(B227:D227)</f>
        <v>0</v>
      </c>
      <c r="D229" s="59"/>
      <c r="E229" s="58"/>
      <c r="F229" s="56">
        <f>SUM(E227:G227)</f>
        <v>0</v>
      </c>
      <c r="G229" s="59"/>
      <c r="H229" s="58"/>
      <c r="I229" s="56">
        <f>SUM(H227:J227)</f>
        <v>0</v>
      </c>
      <c r="J229" s="59"/>
      <c r="K229" s="58"/>
      <c r="L229" s="56">
        <f>SUM(K227:M227)</f>
        <v>0</v>
      </c>
      <c r="M229" s="59"/>
      <c r="N229" s="58"/>
      <c r="O229" s="56">
        <f>SUM(N227:P227)</f>
        <v>0</v>
      </c>
      <c r="P229" s="59"/>
      <c r="Q229" s="58"/>
      <c r="R229" s="56">
        <f>SUM(Q227:S227)</f>
        <v>0</v>
      </c>
      <c r="S229" s="59"/>
      <c r="T229" s="58"/>
      <c r="U229" s="56">
        <f>SUM(T227:V227)</f>
        <v>0</v>
      </c>
      <c r="V229" s="59"/>
      <c r="W229" s="170"/>
      <c r="X229" s="171"/>
      <c r="Y229" s="172"/>
      <c r="Z229" s="154"/>
      <c r="AA229" s="154"/>
      <c r="AB229" s="148"/>
      <c r="AC229" s="148"/>
      <c r="AD229" s="148"/>
      <c r="AK229" s="43"/>
      <c r="AL229" s="43"/>
    </row>
    <row r="230" spans="1:38" ht="21" thickBot="1" x14ac:dyDescent="0.35">
      <c r="A230" s="33" t="s">
        <v>23</v>
      </c>
      <c r="B230" s="157">
        <f>B224+7</f>
        <v>44256</v>
      </c>
      <c r="C230" s="158"/>
      <c r="D230" s="159"/>
      <c r="E230" s="157">
        <f>B230+1</f>
        <v>44257</v>
      </c>
      <c r="F230" s="158"/>
      <c r="G230" s="159"/>
      <c r="H230" s="157">
        <f t="shared" ref="H230" si="181">E230+1</f>
        <v>44258</v>
      </c>
      <c r="I230" s="158"/>
      <c r="J230" s="159"/>
      <c r="K230" s="157">
        <f t="shared" ref="K230" si="182">H230+1</f>
        <v>44259</v>
      </c>
      <c r="L230" s="158"/>
      <c r="M230" s="159"/>
      <c r="N230" s="157">
        <f t="shared" ref="N230" si="183">K230+1</f>
        <v>44260</v>
      </c>
      <c r="O230" s="158"/>
      <c r="P230" s="159"/>
      <c r="Q230" s="176">
        <f t="shared" ref="Q230" si="184">N230+1</f>
        <v>44261</v>
      </c>
      <c r="R230" s="177"/>
      <c r="S230" s="178"/>
      <c r="T230" s="176">
        <f t="shared" ref="T230" si="185">Q230+1</f>
        <v>44262</v>
      </c>
      <c r="U230" s="177"/>
      <c r="V230" s="178"/>
      <c r="W230" s="149" t="s">
        <v>24</v>
      </c>
      <c r="X230" s="150"/>
      <c r="Y230" s="151"/>
      <c r="Z230" s="34" t="s">
        <v>25</v>
      </c>
      <c r="AA230" s="34" t="s">
        <v>26</v>
      </c>
      <c r="AB230" s="34" t="s">
        <v>27</v>
      </c>
      <c r="AC230" s="34" t="s">
        <v>28</v>
      </c>
      <c r="AD230" s="34" t="s">
        <v>27</v>
      </c>
      <c r="AK230" s="35"/>
      <c r="AL230" s="35"/>
    </row>
    <row r="231" spans="1:38" ht="15" thickBot="1" x14ac:dyDescent="0.35">
      <c r="A231" s="36" t="s">
        <v>29</v>
      </c>
      <c r="B231" s="37" t="s">
        <v>30</v>
      </c>
      <c r="C231" s="38" t="s">
        <v>31</v>
      </c>
      <c r="D231" s="39" t="s">
        <v>32</v>
      </c>
      <c r="E231" s="37" t="s">
        <v>30</v>
      </c>
      <c r="F231" s="38" t="s">
        <v>31</v>
      </c>
      <c r="G231" s="39" t="s">
        <v>32</v>
      </c>
      <c r="H231" s="37" t="s">
        <v>30</v>
      </c>
      <c r="I231" s="38" t="s">
        <v>31</v>
      </c>
      <c r="J231" s="39" t="s">
        <v>32</v>
      </c>
      <c r="K231" s="37" t="s">
        <v>30</v>
      </c>
      <c r="L231" s="38" t="s">
        <v>31</v>
      </c>
      <c r="M231" s="39" t="s">
        <v>32</v>
      </c>
      <c r="N231" s="37" t="s">
        <v>30</v>
      </c>
      <c r="O231" s="38" t="s">
        <v>31</v>
      </c>
      <c r="P231" s="39" t="s">
        <v>32</v>
      </c>
      <c r="Q231" s="37" t="s">
        <v>30</v>
      </c>
      <c r="R231" s="38" t="s">
        <v>31</v>
      </c>
      <c r="S231" s="39" t="s">
        <v>32</v>
      </c>
      <c r="T231" s="37" t="s">
        <v>30</v>
      </c>
      <c r="U231" s="38" t="s">
        <v>31</v>
      </c>
      <c r="V231" s="39" t="s">
        <v>32</v>
      </c>
      <c r="W231" s="40" t="s">
        <v>33</v>
      </c>
      <c r="X231" s="41" t="s">
        <v>34</v>
      </c>
      <c r="Y231" s="42" t="s">
        <v>35</v>
      </c>
      <c r="Z231" s="152">
        <f>SUM(C234:V234)</f>
        <v>0</v>
      </c>
      <c r="AA231" s="152">
        <f>SUM(C235:V235)</f>
        <v>0</v>
      </c>
      <c r="AB231" s="146" t="str">
        <f>IF(ISERROR((Z231/Z225)-1),"",(Z231/Z225)-1)</f>
        <v/>
      </c>
      <c r="AC231" s="146" t="str">
        <f>IF(ISERROR((AA231/AA225)-1),"",(AA231/AA225)-1)</f>
        <v/>
      </c>
      <c r="AD231" s="146" t="str">
        <f>IF(ISERROR((Z231/Z219)-1),"",(Z231/Z219)-1)</f>
        <v/>
      </c>
      <c r="AK231" s="43"/>
      <c r="AL231" s="43"/>
    </row>
    <row r="232" spans="1:38" x14ac:dyDescent="0.3">
      <c r="A232" s="44" t="s">
        <v>36</v>
      </c>
      <c r="B232" s="45">
        <f>IFERROR((VLOOKUP(B230,'input from AMS loads'!$A$1:$E$999,2,FALSE)),0)</f>
        <v>0</v>
      </c>
      <c r="C232" s="46">
        <f>IFERROR((VLOOKUP(B230,'input from AMS loads'!$A$1:$E$999,3,FALSE)),0)</f>
        <v>0</v>
      </c>
      <c r="D232" s="47">
        <f>IFERROR((VLOOKUP(B230,'input from AMS loads'!$A$1:$E$999,4,FALSE)),0)</f>
        <v>0</v>
      </c>
      <c r="E232" s="45">
        <f>IFERROR((VLOOKUP(E230,'input from AMS loads'!$A$1:$E$999,2,FALSE)),0)</f>
        <v>0</v>
      </c>
      <c r="F232" s="46">
        <f>IFERROR((VLOOKUP(E230,'input from AMS loads'!$A$1:$E$999,3,FALSE)),0)</f>
        <v>0</v>
      </c>
      <c r="G232" s="47">
        <f>IFERROR((VLOOKUP(E230,'input from AMS loads'!$A$1:$E$999,4,FALSE)),0)</f>
        <v>0</v>
      </c>
      <c r="H232" s="45">
        <f>IFERROR((VLOOKUP(H230,'input from AMS loads'!$A$1:$E$999,2,FALSE)),0)</f>
        <v>0</v>
      </c>
      <c r="I232" s="46">
        <f>IFERROR((VLOOKUP(H230,'input from AMS loads'!$A$1:$E$999,3,FALSE)),0)</f>
        <v>0</v>
      </c>
      <c r="J232" s="47">
        <f>IFERROR((VLOOKUP(H230,'input from AMS loads'!$A$1:$E$999,4,FALSE)),0)</f>
        <v>0</v>
      </c>
      <c r="K232" s="45">
        <f>IFERROR((VLOOKUP(K230,'input from AMS loads'!$A$1:$E$999,2,FALSE)),0)</f>
        <v>0</v>
      </c>
      <c r="L232" s="46">
        <f>IFERROR((VLOOKUP(K230,'input from AMS loads'!$A$1:$E$999,3,FALSE)),0)</f>
        <v>0</v>
      </c>
      <c r="M232" s="47">
        <f>IFERROR((VLOOKUP(K230,'input from AMS loads'!$A$1:$E$999,4,FALSE)),0)</f>
        <v>0</v>
      </c>
      <c r="N232" s="45">
        <f>IFERROR((VLOOKUP(N230,'input from AMS loads'!$A$1:$E$999,2,FALSE)),0)</f>
        <v>0</v>
      </c>
      <c r="O232" s="46">
        <f>IFERROR((VLOOKUP(N230,'input from AMS loads'!$A$1:$E$999,3,FALSE)),0)</f>
        <v>0</v>
      </c>
      <c r="P232" s="47">
        <f>IFERROR((VLOOKUP(N230,'input from AMS loads'!$A$1:$E$999,4,FALSE)),0)</f>
        <v>0</v>
      </c>
      <c r="Q232" s="45">
        <f>IFERROR((VLOOKUP(Q230,'input from AMS loads'!$A$1:$E$999,2,FALSE)),0)</f>
        <v>0</v>
      </c>
      <c r="R232" s="46">
        <f>IFERROR((VLOOKUP(Q230,'input from AMS loads'!$A$1:$E$999,3,FALSE)),0)</f>
        <v>0</v>
      </c>
      <c r="S232" s="47">
        <f>IFERROR((VLOOKUP(Q230,'input from AMS loads'!$A$1:$E$999,4,FALSE)),0)</f>
        <v>0</v>
      </c>
      <c r="T232" s="45">
        <f>IFERROR((VLOOKUP(T230,'input from AMS loads'!$A$1:$E$999,2,FALSE)),0)</f>
        <v>0</v>
      </c>
      <c r="U232" s="46">
        <f>IFERROR((VLOOKUP(T230,'input from AMS loads'!$A$1:$E$999,3,FALSE)),0)</f>
        <v>0</v>
      </c>
      <c r="V232" s="47">
        <f>IFERROR((VLOOKUP(T230,'input from AMS loads'!$A$1:$E$999,4,FALSE)),0)</f>
        <v>0</v>
      </c>
      <c r="W232" s="48">
        <f>SUM($B$232,$E$232,$H$232,$K$232,$N$232,$Q$232,$T$232,)</f>
        <v>0</v>
      </c>
      <c r="X232" s="49">
        <f>SUM($C$232,$F$232,$I$232,$L$232,$O$232,$R$232,$U$232)</f>
        <v>0</v>
      </c>
      <c r="Y232" s="50">
        <f>SUM($D$232,$G$232,$J$232,$M$232,$P$232,$S$232,$V$232)</f>
        <v>0</v>
      </c>
      <c r="Z232" s="153"/>
      <c r="AA232" s="153"/>
      <c r="AB232" s="147"/>
      <c r="AC232" s="147"/>
      <c r="AD232" s="147"/>
      <c r="AK232" s="43"/>
      <c r="AL232" s="43"/>
    </row>
    <row r="233" spans="1:38" ht="15" thickBot="1" x14ac:dyDescent="0.35">
      <c r="A233" s="44" t="s">
        <v>37</v>
      </c>
      <c r="B233" s="5"/>
      <c r="C233" s="6"/>
      <c r="D233" s="7"/>
      <c r="E233" s="5"/>
      <c r="F233" s="6"/>
      <c r="G233" s="7"/>
      <c r="H233" s="5"/>
      <c r="I233" s="6"/>
      <c r="J233" s="7"/>
      <c r="K233" s="5"/>
      <c r="L233" s="6"/>
      <c r="M233" s="7"/>
      <c r="N233" s="5"/>
      <c r="O233" s="6"/>
      <c r="P233" s="7"/>
      <c r="Q233" s="5"/>
      <c r="R233" s="6"/>
      <c r="S233" s="7"/>
      <c r="T233" s="5"/>
      <c r="U233" s="6"/>
      <c r="V233" s="7"/>
      <c r="W233" s="48">
        <f>SUM($B$233,$E$233,$H$233,$K$233,$N$233,$Q$233,$T$233,)</f>
        <v>0</v>
      </c>
      <c r="X233" s="49">
        <f>SUM($C$233,$F$233,$I$233,$L$233,$O$233,$R$233,$U$233)</f>
        <v>0</v>
      </c>
      <c r="Y233" s="50">
        <f>SUM($D$233,$G$233,$J$233,$M$233,$P$233,$S$233,$V$233)</f>
        <v>0</v>
      </c>
      <c r="Z233" s="153"/>
      <c r="AA233" s="153"/>
      <c r="AB233" s="147"/>
      <c r="AC233" s="147"/>
      <c r="AD233" s="147"/>
      <c r="AK233" s="43"/>
      <c r="AL233" s="43"/>
    </row>
    <row r="234" spans="1:38" ht="15" thickBot="1" x14ac:dyDescent="0.35">
      <c r="A234" s="54" t="s">
        <v>38</v>
      </c>
      <c r="B234" s="55"/>
      <c r="C234" s="56">
        <f>SUM(B232:D232)</f>
        <v>0</v>
      </c>
      <c r="D234" s="57"/>
      <c r="E234" s="55"/>
      <c r="F234" s="56">
        <f>SUM(E232:G232)</f>
        <v>0</v>
      </c>
      <c r="G234" s="57"/>
      <c r="H234" s="55"/>
      <c r="I234" s="56">
        <f>SUM(H232:J232)</f>
        <v>0</v>
      </c>
      <c r="J234" s="57"/>
      <c r="K234" s="55"/>
      <c r="L234" s="56">
        <f>SUM(K232:M232)</f>
        <v>0</v>
      </c>
      <c r="M234" s="57"/>
      <c r="N234" s="55"/>
      <c r="O234" s="56">
        <f>SUM(N232:P232)</f>
        <v>0</v>
      </c>
      <c r="P234" s="57"/>
      <c r="Q234" s="55"/>
      <c r="R234" s="56">
        <f>SUM(Q232:S232)</f>
        <v>0</v>
      </c>
      <c r="S234" s="57"/>
      <c r="T234" s="55"/>
      <c r="U234" s="56">
        <f>SUM(T232:V232)</f>
        <v>0</v>
      </c>
      <c r="V234" s="57"/>
      <c r="W234" s="167" t="s">
        <v>75</v>
      </c>
      <c r="X234" s="168"/>
      <c r="Y234" s="169"/>
      <c r="Z234" s="153"/>
      <c r="AA234" s="153"/>
      <c r="AB234" s="147"/>
      <c r="AC234" s="147"/>
      <c r="AD234" s="147"/>
      <c r="AK234" s="43"/>
      <c r="AL234" s="43"/>
    </row>
    <row r="235" spans="1:38" ht="15" thickBot="1" x14ac:dyDescent="0.35">
      <c r="A235" s="54" t="s">
        <v>40</v>
      </c>
      <c r="B235" s="58"/>
      <c r="C235" s="56">
        <f>SUM(B233:D233)</f>
        <v>0</v>
      </c>
      <c r="D235" s="59"/>
      <c r="E235" s="58"/>
      <c r="F235" s="56">
        <f>SUM(E233:G233)</f>
        <v>0</v>
      </c>
      <c r="G235" s="59"/>
      <c r="H235" s="58"/>
      <c r="I235" s="56">
        <f>SUM(H233:J233)</f>
        <v>0</v>
      </c>
      <c r="J235" s="59"/>
      <c r="K235" s="58"/>
      <c r="L235" s="56">
        <f>SUM(K233:M233)</f>
        <v>0</v>
      </c>
      <c r="M235" s="59"/>
      <c r="N235" s="58"/>
      <c r="O235" s="56">
        <f>SUM(N233:P233)</f>
        <v>0</v>
      </c>
      <c r="P235" s="59"/>
      <c r="Q235" s="58"/>
      <c r="R235" s="56">
        <f>SUM(Q233:S233)</f>
        <v>0</v>
      </c>
      <c r="S235" s="59"/>
      <c r="T235" s="58"/>
      <c r="U235" s="56">
        <f>SUM(T233:V233)</f>
        <v>0</v>
      </c>
      <c r="V235" s="59"/>
      <c r="W235" s="170"/>
      <c r="X235" s="171"/>
      <c r="Y235" s="172"/>
      <c r="Z235" s="154"/>
      <c r="AA235" s="154"/>
      <c r="AB235" s="148"/>
      <c r="AC235" s="148"/>
      <c r="AD235" s="148"/>
      <c r="AK235" s="43"/>
      <c r="AL235" s="43"/>
    </row>
    <row r="236" spans="1:38" ht="21" thickBot="1" x14ac:dyDescent="0.35">
      <c r="A236" s="33" t="s">
        <v>23</v>
      </c>
      <c r="B236" s="157">
        <f>B230+7</f>
        <v>44263</v>
      </c>
      <c r="C236" s="158"/>
      <c r="D236" s="159"/>
      <c r="E236" s="176">
        <f>B236+1</f>
        <v>44264</v>
      </c>
      <c r="F236" s="177"/>
      <c r="G236" s="178"/>
      <c r="H236" s="157">
        <f t="shared" ref="H236" si="186">E236+1</f>
        <v>44265</v>
      </c>
      <c r="I236" s="158"/>
      <c r="J236" s="159"/>
      <c r="K236" s="157">
        <f t="shared" ref="K236" si="187">H236+1</f>
        <v>44266</v>
      </c>
      <c r="L236" s="158"/>
      <c r="M236" s="159"/>
      <c r="N236" s="176">
        <f t="shared" ref="N236" si="188">K236+1</f>
        <v>44267</v>
      </c>
      <c r="O236" s="177"/>
      <c r="P236" s="178"/>
      <c r="Q236" s="176">
        <f t="shared" ref="Q236" si="189">N236+1</f>
        <v>44268</v>
      </c>
      <c r="R236" s="177"/>
      <c r="S236" s="178"/>
      <c r="T236" s="176">
        <f t="shared" ref="T236" si="190">Q236+1</f>
        <v>44269</v>
      </c>
      <c r="U236" s="177"/>
      <c r="V236" s="178"/>
      <c r="W236" s="149" t="s">
        <v>24</v>
      </c>
      <c r="X236" s="150"/>
      <c r="Y236" s="151"/>
      <c r="Z236" s="34" t="s">
        <v>25</v>
      </c>
      <c r="AA236" s="34" t="s">
        <v>26</v>
      </c>
      <c r="AB236" s="34" t="s">
        <v>27</v>
      </c>
      <c r="AC236" s="34" t="s">
        <v>28</v>
      </c>
      <c r="AD236" s="34" t="s">
        <v>27</v>
      </c>
      <c r="AK236" s="35"/>
      <c r="AL236" s="35"/>
    </row>
    <row r="237" spans="1:38" ht="15" thickBot="1" x14ac:dyDescent="0.35">
      <c r="A237" s="36" t="s">
        <v>29</v>
      </c>
      <c r="B237" s="37" t="s">
        <v>30</v>
      </c>
      <c r="C237" s="38" t="s">
        <v>31</v>
      </c>
      <c r="D237" s="39" t="s">
        <v>32</v>
      </c>
      <c r="E237" s="37" t="s">
        <v>30</v>
      </c>
      <c r="F237" s="38" t="s">
        <v>31</v>
      </c>
      <c r="G237" s="39" t="s">
        <v>32</v>
      </c>
      <c r="H237" s="37" t="s">
        <v>30</v>
      </c>
      <c r="I237" s="38" t="s">
        <v>31</v>
      </c>
      <c r="J237" s="39" t="s">
        <v>32</v>
      </c>
      <c r="K237" s="37" t="s">
        <v>30</v>
      </c>
      <c r="L237" s="38" t="s">
        <v>31</v>
      </c>
      <c r="M237" s="39" t="s">
        <v>32</v>
      </c>
      <c r="N237" s="37" t="s">
        <v>30</v>
      </c>
      <c r="O237" s="38" t="s">
        <v>31</v>
      </c>
      <c r="P237" s="39" t="s">
        <v>32</v>
      </c>
      <c r="Q237" s="37" t="s">
        <v>30</v>
      </c>
      <c r="R237" s="38" t="s">
        <v>31</v>
      </c>
      <c r="S237" s="39" t="s">
        <v>32</v>
      </c>
      <c r="T237" s="37" t="s">
        <v>30</v>
      </c>
      <c r="U237" s="38" t="s">
        <v>31</v>
      </c>
      <c r="V237" s="39" t="s">
        <v>32</v>
      </c>
      <c r="W237" s="40" t="s">
        <v>33</v>
      </c>
      <c r="X237" s="41" t="s">
        <v>34</v>
      </c>
      <c r="Y237" s="42" t="s">
        <v>35</v>
      </c>
      <c r="Z237" s="152">
        <f>SUM(C240:V240)</f>
        <v>0</v>
      </c>
      <c r="AA237" s="152">
        <f>SUM(C241:V241)</f>
        <v>0</v>
      </c>
      <c r="AB237" s="146" t="str">
        <f>IF(ISERROR((Z237/Z231)-1),"",(Z237/Z231)-1)</f>
        <v/>
      </c>
      <c r="AC237" s="146" t="str">
        <f>IF(ISERROR((AA237/AA231)-1),"",(AA237/AA231)-1)</f>
        <v/>
      </c>
      <c r="AD237" s="146" t="str">
        <f>IF(ISERROR((Z237/Z225)-1),"",(Z237/Z225)-1)</f>
        <v/>
      </c>
      <c r="AK237" s="43"/>
      <c r="AL237" s="43"/>
    </row>
    <row r="238" spans="1:38" x14ac:dyDescent="0.3">
      <c r="A238" s="44" t="s">
        <v>36</v>
      </c>
      <c r="B238" s="45">
        <f>IFERROR((VLOOKUP(B236,'input from AMS loads'!$A$1:$E$999,2,FALSE)),0)</f>
        <v>0</v>
      </c>
      <c r="C238" s="46">
        <f>IFERROR((VLOOKUP(B236,'input from AMS loads'!$A$1:$E$999,3,FALSE)),0)</f>
        <v>0</v>
      </c>
      <c r="D238" s="47">
        <f>IFERROR((VLOOKUP(B236,'input from AMS loads'!$A$1:$E$999,4,FALSE)),0)</f>
        <v>0</v>
      </c>
      <c r="E238" s="45">
        <f>IFERROR((VLOOKUP(E236,'input from AMS loads'!$A$1:$E$999,2,FALSE)),0)</f>
        <v>0</v>
      </c>
      <c r="F238" s="46">
        <f>IFERROR((VLOOKUP(E236,'input from AMS loads'!$A$1:$E$999,3,FALSE)),0)</f>
        <v>0</v>
      </c>
      <c r="G238" s="47">
        <f>IFERROR((VLOOKUP(E236,'input from AMS loads'!$A$1:$E$999,4,FALSE)),0)</f>
        <v>0</v>
      </c>
      <c r="H238" s="45">
        <f>IFERROR((VLOOKUP(H236,'input from AMS loads'!$A$1:$E$999,2,FALSE)),0)</f>
        <v>0</v>
      </c>
      <c r="I238" s="46">
        <f>IFERROR((VLOOKUP(H236,'input from AMS loads'!$A$1:$E$999,3,FALSE)),0)</f>
        <v>0</v>
      </c>
      <c r="J238" s="47">
        <f>IFERROR((VLOOKUP(H236,'input from AMS loads'!$A$1:$E$999,4,FALSE)),0)</f>
        <v>0</v>
      </c>
      <c r="K238" s="45">
        <f>IFERROR((VLOOKUP(K236,'input from AMS loads'!$A$1:$E$999,2,FALSE)),0)</f>
        <v>0</v>
      </c>
      <c r="L238" s="46">
        <f>IFERROR((VLOOKUP(K236,'input from AMS loads'!$A$1:$E$999,3,FALSE)),0)</f>
        <v>0</v>
      </c>
      <c r="M238" s="47">
        <f>IFERROR((VLOOKUP(K236,'input from AMS loads'!$A$1:$E$999,4,FALSE)),0)</f>
        <v>0</v>
      </c>
      <c r="N238" s="45">
        <f>IFERROR((VLOOKUP(N236,'input from AMS loads'!$A$1:$E$999,2,FALSE)),0)</f>
        <v>0</v>
      </c>
      <c r="O238" s="46">
        <f>IFERROR((VLOOKUP(N236,'input from AMS loads'!$A$1:$E$999,3,FALSE)),0)</f>
        <v>0</v>
      </c>
      <c r="P238" s="47">
        <f>IFERROR((VLOOKUP(N236,'input from AMS loads'!$A$1:$E$999,4,FALSE)),0)</f>
        <v>0</v>
      </c>
      <c r="Q238" s="45">
        <f>IFERROR((VLOOKUP(Q236,'input from AMS loads'!$A$1:$E$999,2,FALSE)),0)</f>
        <v>0</v>
      </c>
      <c r="R238" s="46">
        <f>IFERROR((VLOOKUP(Q236,'input from AMS loads'!$A$1:$E$999,3,FALSE)),0)</f>
        <v>0</v>
      </c>
      <c r="S238" s="47">
        <f>IFERROR((VLOOKUP(Q236,'input from AMS loads'!$A$1:$E$999,4,FALSE)),0)</f>
        <v>0</v>
      </c>
      <c r="T238" s="45">
        <f>IFERROR((VLOOKUP(T236,'input from AMS loads'!$A$1:$E$999,2,FALSE)),0)</f>
        <v>0</v>
      </c>
      <c r="U238" s="46">
        <f>IFERROR((VLOOKUP(T236,'input from AMS loads'!$A$1:$E$999,3,FALSE)),0)</f>
        <v>0</v>
      </c>
      <c r="V238" s="47">
        <f>IFERROR((VLOOKUP(T236,'input from AMS loads'!$A$1:$E$999,4,FALSE)),0)</f>
        <v>0</v>
      </c>
      <c r="W238" s="48">
        <f>SUM($B$238,$E$238,$H$238,$K$238,$N$238,$Q$238,$T$238,)</f>
        <v>0</v>
      </c>
      <c r="X238" s="49">
        <f>SUM($C$238,$F$238,$I$238,$L$238,$O$238,$R$238,$U$238)</f>
        <v>0</v>
      </c>
      <c r="Y238" s="50">
        <f>SUM($D$238,$G$238,$J$238,$M$238,$P$238,$S$238,$V$238)</f>
        <v>0</v>
      </c>
      <c r="Z238" s="153"/>
      <c r="AA238" s="153"/>
      <c r="AB238" s="147"/>
      <c r="AC238" s="147"/>
      <c r="AD238" s="147"/>
      <c r="AK238" s="43"/>
      <c r="AL238" s="43"/>
    </row>
    <row r="239" spans="1:38" ht="15" thickBot="1" x14ac:dyDescent="0.35">
      <c r="A239" s="44" t="s">
        <v>37</v>
      </c>
      <c r="B239" s="5"/>
      <c r="C239" s="6"/>
      <c r="D239" s="7"/>
      <c r="E239" s="5"/>
      <c r="F239" s="6"/>
      <c r="G239" s="7"/>
      <c r="H239" s="5"/>
      <c r="I239" s="6"/>
      <c r="J239" s="7"/>
      <c r="K239" s="5"/>
      <c r="L239" s="6"/>
      <c r="M239" s="7"/>
      <c r="N239" s="5"/>
      <c r="O239" s="6"/>
      <c r="P239" s="7"/>
      <c r="Q239" s="5"/>
      <c r="R239" s="6"/>
      <c r="S239" s="7"/>
      <c r="T239" s="5"/>
      <c r="U239" s="6"/>
      <c r="V239" s="7"/>
      <c r="W239" s="48">
        <f>SUM($B$239,$E$239,$H$239,$K$239,$N$239,$Q$239,$T$239,)</f>
        <v>0</v>
      </c>
      <c r="X239" s="49">
        <f>SUM($C$239,$F$239,$I$239,$L$239,$O$239,$R$239,$U$239)</f>
        <v>0</v>
      </c>
      <c r="Y239" s="50">
        <f>SUM($D$239,$G$239,$J$239,$M$239,$P$239,$S$239,$V$239)</f>
        <v>0</v>
      </c>
      <c r="Z239" s="153"/>
      <c r="AA239" s="153"/>
      <c r="AB239" s="147"/>
      <c r="AC239" s="147"/>
      <c r="AD239" s="147"/>
      <c r="AK239" s="43"/>
      <c r="AL239" s="43"/>
    </row>
    <row r="240" spans="1:38" ht="15" thickBot="1" x14ac:dyDescent="0.35">
      <c r="A240" s="54" t="s">
        <v>38</v>
      </c>
      <c r="B240" s="55"/>
      <c r="C240" s="56">
        <f>SUM(B238:D238)</f>
        <v>0</v>
      </c>
      <c r="D240" s="57"/>
      <c r="E240" s="55"/>
      <c r="F240" s="56">
        <f>SUM(E238:G238)</f>
        <v>0</v>
      </c>
      <c r="G240" s="57"/>
      <c r="H240" s="55"/>
      <c r="I240" s="56">
        <f>SUM(H238:J238)</f>
        <v>0</v>
      </c>
      <c r="J240" s="57"/>
      <c r="K240" s="55"/>
      <c r="L240" s="56">
        <f>SUM(K238:M238)</f>
        <v>0</v>
      </c>
      <c r="M240" s="57"/>
      <c r="N240" s="55"/>
      <c r="O240" s="56">
        <f>SUM(N238:P238)</f>
        <v>0</v>
      </c>
      <c r="P240" s="57"/>
      <c r="Q240" s="55"/>
      <c r="R240" s="56">
        <f>SUM(Q238:S238)</f>
        <v>0</v>
      </c>
      <c r="S240" s="57"/>
      <c r="T240" s="55"/>
      <c r="U240" s="56">
        <f>SUM(T238:V238)</f>
        <v>0</v>
      </c>
      <c r="V240" s="57"/>
      <c r="W240" s="167" t="s">
        <v>76</v>
      </c>
      <c r="X240" s="168"/>
      <c r="Y240" s="169"/>
      <c r="Z240" s="153"/>
      <c r="AA240" s="153"/>
      <c r="AB240" s="147"/>
      <c r="AC240" s="147"/>
      <c r="AD240" s="147"/>
      <c r="AK240" s="43"/>
      <c r="AL240" s="43"/>
    </row>
    <row r="241" spans="1:38" ht="15" thickBot="1" x14ac:dyDescent="0.35">
      <c r="A241" s="54" t="s">
        <v>40</v>
      </c>
      <c r="B241" s="58"/>
      <c r="C241" s="56">
        <f>SUM(B239:D239)</f>
        <v>0</v>
      </c>
      <c r="D241" s="59"/>
      <c r="E241" s="58"/>
      <c r="F241" s="56">
        <f>SUM(E239:G239)</f>
        <v>0</v>
      </c>
      <c r="G241" s="59"/>
      <c r="H241" s="58"/>
      <c r="I241" s="56">
        <f>SUM(H239:J239)</f>
        <v>0</v>
      </c>
      <c r="J241" s="59"/>
      <c r="K241" s="58"/>
      <c r="L241" s="56">
        <f>SUM(K239:M239)</f>
        <v>0</v>
      </c>
      <c r="M241" s="59"/>
      <c r="N241" s="58"/>
      <c r="O241" s="56">
        <f>SUM(N239:P239)</f>
        <v>0</v>
      </c>
      <c r="P241" s="59"/>
      <c r="Q241" s="58"/>
      <c r="R241" s="56">
        <f>SUM(Q239:S239)</f>
        <v>0</v>
      </c>
      <c r="S241" s="59"/>
      <c r="T241" s="58"/>
      <c r="U241" s="56">
        <f>SUM(T239:V239)</f>
        <v>0</v>
      </c>
      <c r="V241" s="59"/>
      <c r="W241" s="170"/>
      <c r="X241" s="171"/>
      <c r="Y241" s="172"/>
      <c r="Z241" s="154"/>
      <c r="AA241" s="154"/>
      <c r="AB241" s="148"/>
      <c r="AC241" s="148"/>
      <c r="AD241" s="148"/>
      <c r="AK241" s="43"/>
      <c r="AL241" s="43"/>
    </row>
    <row r="242" spans="1:38" ht="21" thickBot="1" x14ac:dyDescent="0.35">
      <c r="A242" s="33" t="s">
        <v>23</v>
      </c>
      <c r="B242" s="176">
        <f>B236+7</f>
        <v>44270</v>
      </c>
      <c r="C242" s="177"/>
      <c r="D242" s="178"/>
      <c r="E242" s="176">
        <f>B242+1</f>
        <v>44271</v>
      </c>
      <c r="F242" s="177"/>
      <c r="G242" s="178"/>
      <c r="H242" s="176">
        <f t="shared" ref="H242" si="191">E242+1</f>
        <v>44272</v>
      </c>
      <c r="I242" s="177"/>
      <c r="J242" s="178"/>
      <c r="K242" s="176">
        <f t="shared" ref="K242" si="192">H242+1</f>
        <v>44273</v>
      </c>
      <c r="L242" s="177"/>
      <c r="M242" s="178"/>
      <c r="N242" s="176">
        <f t="shared" ref="N242" si="193">K242+1</f>
        <v>44274</v>
      </c>
      <c r="O242" s="177"/>
      <c r="P242" s="178"/>
      <c r="Q242" s="176">
        <f t="shared" ref="Q242" si="194">N242+1</f>
        <v>44275</v>
      </c>
      <c r="R242" s="177"/>
      <c r="S242" s="178"/>
      <c r="T242" s="157">
        <f t="shared" ref="T242" si="195">Q242+1</f>
        <v>44276</v>
      </c>
      <c r="U242" s="158"/>
      <c r="V242" s="159"/>
      <c r="W242" s="149" t="s">
        <v>24</v>
      </c>
      <c r="X242" s="150"/>
      <c r="Y242" s="151"/>
      <c r="Z242" s="34" t="s">
        <v>25</v>
      </c>
      <c r="AA242" s="34" t="s">
        <v>26</v>
      </c>
      <c r="AB242" s="34" t="s">
        <v>27</v>
      </c>
      <c r="AC242" s="34" t="s">
        <v>28</v>
      </c>
      <c r="AD242" s="34" t="s">
        <v>27</v>
      </c>
      <c r="AK242" s="35"/>
      <c r="AL242" s="35"/>
    </row>
    <row r="243" spans="1:38" ht="15" thickBot="1" x14ac:dyDescent="0.35">
      <c r="A243" s="36" t="s">
        <v>29</v>
      </c>
      <c r="B243" s="37" t="s">
        <v>30</v>
      </c>
      <c r="C243" s="38" t="s">
        <v>31</v>
      </c>
      <c r="D243" s="39" t="s">
        <v>32</v>
      </c>
      <c r="E243" s="37" t="s">
        <v>30</v>
      </c>
      <c r="F243" s="38" t="s">
        <v>31</v>
      </c>
      <c r="G243" s="39" t="s">
        <v>32</v>
      </c>
      <c r="H243" s="37" t="s">
        <v>30</v>
      </c>
      <c r="I243" s="38" t="s">
        <v>31</v>
      </c>
      <c r="J243" s="39" t="s">
        <v>32</v>
      </c>
      <c r="K243" s="37" t="s">
        <v>30</v>
      </c>
      <c r="L243" s="38" t="s">
        <v>31</v>
      </c>
      <c r="M243" s="39" t="s">
        <v>32</v>
      </c>
      <c r="N243" s="37" t="s">
        <v>30</v>
      </c>
      <c r="O243" s="38" t="s">
        <v>31</v>
      </c>
      <c r="P243" s="39" t="s">
        <v>32</v>
      </c>
      <c r="Q243" s="37" t="s">
        <v>30</v>
      </c>
      <c r="R243" s="38" t="s">
        <v>31</v>
      </c>
      <c r="S243" s="39" t="s">
        <v>32</v>
      </c>
      <c r="T243" s="37" t="s">
        <v>30</v>
      </c>
      <c r="U243" s="38" t="s">
        <v>31</v>
      </c>
      <c r="V243" s="39" t="s">
        <v>32</v>
      </c>
      <c r="W243" s="40" t="s">
        <v>33</v>
      </c>
      <c r="X243" s="41" t="s">
        <v>34</v>
      </c>
      <c r="Y243" s="42" t="s">
        <v>35</v>
      </c>
      <c r="Z243" s="152">
        <f>SUM(C246:V246)</f>
        <v>0</v>
      </c>
      <c r="AA243" s="152">
        <f>SUM(C247:V247)</f>
        <v>0</v>
      </c>
      <c r="AB243" s="146" t="str">
        <f>IF(ISERROR((Z243/Z237)-1),"",(Z243/Z237)-1)</f>
        <v/>
      </c>
      <c r="AC243" s="146" t="str">
        <f>IF(ISERROR((AA243/AA237)-1),"",(AA243/AA237)-1)</f>
        <v/>
      </c>
      <c r="AD243" s="146" t="str">
        <f>IF(ISERROR((Z243/Z231)-1),"",(Z243/Z231)-1)</f>
        <v/>
      </c>
      <c r="AK243" s="43"/>
      <c r="AL243" s="43"/>
    </row>
    <row r="244" spans="1:38" x14ac:dyDescent="0.3">
      <c r="A244" s="44" t="s">
        <v>36</v>
      </c>
      <c r="B244" s="45">
        <f>IFERROR((VLOOKUP(B242,'input from AMS loads'!$A$1:$E$999,2,FALSE)),0)</f>
        <v>0</v>
      </c>
      <c r="C244" s="46">
        <f>IFERROR((VLOOKUP(B242,'input from AMS loads'!$A$1:$E$999,3,FALSE)),0)</f>
        <v>0</v>
      </c>
      <c r="D244" s="47">
        <f>IFERROR((VLOOKUP(B242,'input from AMS loads'!$A$1:$E$999,4,FALSE)),0)</f>
        <v>0</v>
      </c>
      <c r="E244" s="45">
        <f>IFERROR((VLOOKUP(E242,'input from AMS loads'!$A$1:$E$999,2,FALSE)),0)</f>
        <v>0</v>
      </c>
      <c r="F244" s="46">
        <f>IFERROR((VLOOKUP(E242,'input from AMS loads'!$A$1:$E$999,3,FALSE)),0)</f>
        <v>0</v>
      </c>
      <c r="G244" s="47">
        <f>IFERROR((VLOOKUP(E242,'input from AMS loads'!$A$1:$E$999,4,FALSE)),0)</f>
        <v>0</v>
      </c>
      <c r="H244" s="45">
        <f>IFERROR((VLOOKUP(H242,'input from AMS loads'!$A$1:$E$999,2,FALSE)),0)</f>
        <v>0</v>
      </c>
      <c r="I244" s="46">
        <f>IFERROR((VLOOKUP(H242,'input from AMS loads'!$A$1:$E$999,3,FALSE)),0)</f>
        <v>0</v>
      </c>
      <c r="J244" s="47">
        <f>IFERROR((VLOOKUP(H242,'input from AMS loads'!$A$1:$E$999,4,FALSE)),0)</f>
        <v>0</v>
      </c>
      <c r="K244" s="45">
        <f>IFERROR((VLOOKUP(K242,'input from AMS loads'!$A$1:$E$999,2,FALSE)),0)</f>
        <v>0</v>
      </c>
      <c r="L244" s="46">
        <f>IFERROR((VLOOKUP(K242,'input from AMS loads'!$A$1:$E$999,3,FALSE)),0)</f>
        <v>0</v>
      </c>
      <c r="M244" s="47">
        <f>IFERROR((VLOOKUP(K242,'input from AMS loads'!$A$1:$E$999,4,FALSE)),0)</f>
        <v>0</v>
      </c>
      <c r="N244" s="45">
        <f>IFERROR((VLOOKUP(N242,'input from AMS loads'!$A$1:$E$999,2,FALSE)),0)</f>
        <v>0</v>
      </c>
      <c r="O244" s="46">
        <f>IFERROR((VLOOKUP(N242,'input from AMS loads'!$A$1:$E$999,3,FALSE)),0)</f>
        <v>0</v>
      </c>
      <c r="P244" s="47">
        <f>IFERROR((VLOOKUP(N242,'input from AMS loads'!$A$1:$E$999,4,FALSE)),0)</f>
        <v>0</v>
      </c>
      <c r="Q244" s="45">
        <f>IFERROR((VLOOKUP(Q242,'input from AMS loads'!$A$1:$E$999,2,FALSE)),0)</f>
        <v>0</v>
      </c>
      <c r="R244" s="46">
        <f>IFERROR((VLOOKUP(Q242,'input from AMS loads'!$A$1:$E$999,3,FALSE)),0)</f>
        <v>0</v>
      </c>
      <c r="S244" s="47">
        <f>IFERROR((VLOOKUP(Q242,'input from AMS loads'!$A$1:$E$999,4,FALSE)),0)</f>
        <v>0</v>
      </c>
      <c r="T244" s="45">
        <f>IFERROR((VLOOKUP(T242,'input from AMS loads'!$A$1:$E$999,2,FALSE)),0)</f>
        <v>0</v>
      </c>
      <c r="U244" s="46">
        <f>IFERROR((VLOOKUP(T242,'input from AMS loads'!$A$1:$E$999,3,FALSE)),0)</f>
        <v>0</v>
      </c>
      <c r="V244" s="47">
        <f>IFERROR((VLOOKUP(T242,'input from AMS loads'!$A$1:$E$999,4,FALSE)),0)</f>
        <v>0</v>
      </c>
      <c r="W244" s="48">
        <f>SUM($B$244,$E$244,$H$244,$K$244,$N$244,$Q$244,$T$244,)</f>
        <v>0</v>
      </c>
      <c r="X244" s="49">
        <f>SUM($C$244,$F$244,$I$244,$L$244,$O$244,$R$244,$U$244)</f>
        <v>0</v>
      </c>
      <c r="Y244" s="50">
        <f>SUM($D$244,$G$244,$J$244,$M$244,$P$244,$S$244,$V$244)</f>
        <v>0</v>
      </c>
      <c r="Z244" s="153"/>
      <c r="AA244" s="153"/>
      <c r="AB244" s="147"/>
      <c r="AC244" s="147"/>
      <c r="AD244" s="147"/>
      <c r="AK244" s="35"/>
      <c r="AL244" s="43"/>
    </row>
    <row r="245" spans="1:38" ht="15" thickBot="1" x14ac:dyDescent="0.35">
      <c r="A245" s="44" t="s">
        <v>37</v>
      </c>
      <c r="B245" s="5"/>
      <c r="C245" s="6"/>
      <c r="D245" s="7"/>
      <c r="E245" s="5"/>
      <c r="F245" s="6"/>
      <c r="G245" s="7"/>
      <c r="H245" s="5"/>
      <c r="I245" s="6"/>
      <c r="J245" s="7"/>
      <c r="K245" s="5"/>
      <c r="L245" s="6"/>
      <c r="M245" s="7"/>
      <c r="N245" s="5"/>
      <c r="O245" s="6"/>
      <c r="P245" s="7"/>
      <c r="Q245" s="5"/>
      <c r="R245" s="6"/>
      <c r="S245" s="7"/>
      <c r="T245" s="5"/>
      <c r="U245" s="6"/>
      <c r="V245" s="7"/>
      <c r="W245" s="48">
        <f>SUM($B$245,$E$245,$H$245,$K$245,$N$245,$Q$245,$T$245,)</f>
        <v>0</v>
      </c>
      <c r="X245" s="49">
        <f>SUM($C$245,$F$245,$I$245,$L$245,$O$245,$R$245,$U$245)</f>
        <v>0</v>
      </c>
      <c r="Y245" s="50">
        <f>SUM($D$245,$G$245,$J$245,$M$245,$P$245,$S$245,$V$245)</f>
        <v>0</v>
      </c>
      <c r="Z245" s="153"/>
      <c r="AA245" s="153"/>
      <c r="AB245" s="147"/>
      <c r="AC245" s="147"/>
      <c r="AD245" s="147"/>
      <c r="AK245" s="43"/>
      <c r="AL245" s="43"/>
    </row>
    <row r="246" spans="1:38" ht="15" thickBot="1" x14ac:dyDescent="0.35">
      <c r="A246" s="54" t="s">
        <v>38</v>
      </c>
      <c r="B246" s="55"/>
      <c r="C246" s="56">
        <f>SUM(B244:D244)</f>
        <v>0</v>
      </c>
      <c r="D246" s="57"/>
      <c r="E246" s="55"/>
      <c r="F246" s="56">
        <f>SUM(E244:G244)</f>
        <v>0</v>
      </c>
      <c r="G246" s="57"/>
      <c r="H246" s="55"/>
      <c r="I246" s="56">
        <f>SUM(H244:J244)</f>
        <v>0</v>
      </c>
      <c r="J246" s="57"/>
      <c r="K246" s="55"/>
      <c r="L246" s="56">
        <f>SUM(K244:M244)</f>
        <v>0</v>
      </c>
      <c r="M246" s="57"/>
      <c r="N246" s="55"/>
      <c r="O246" s="56">
        <f>SUM(N244:P244)</f>
        <v>0</v>
      </c>
      <c r="P246" s="57"/>
      <c r="Q246" s="55"/>
      <c r="R246" s="56">
        <f>SUM(Q244:S244)</f>
        <v>0</v>
      </c>
      <c r="S246" s="57"/>
      <c r="T246" s="55"/>
      <c r="U246" s="56">
        <f>SUM(T244:V244)</f>
        <v>0</v>
      </c>
      <c r="V246" s="57"/>
      <c r="W246" s="167" t="s">
        <v>77</v>
      </c>
      <c r="X246" s="168"/>
      <c r="Y246" s="169"/>
      <c r="Z246" s="153"/>
      <c r="AA246" s="153"/>
      <c r="AB246" s="147"/>
      <c r="AC246" s="147"/>
      <c r="AD246" s="147"/>
      <c r="AK246" s="43"/>
      <c r="AL246" s="43"/>
    </row>
    <row r="247" spans="1:38" ht="15" thickBot="1" x14ac:dyDescent="0.35">
      <c r="A247" s="54" t="s">
        <v>40</v>
      </c>
      <c r="B247" s="58"/>
      <c r="C247" s="56">
        <f>SUM(B245:D245)</f>
        <v>0</v>
      </c>
      <c r="D247" s="59"/>
      <c r="E247" s="58"/>
      <c r="F247" s="56">
        <f>SUM(E245:G245)</f>
        <v>0</v>
      </c>
      <c r="G247" s="59"/>
      <c r="H247" s="58"/>
      <c r="I247" s="56">
        <f>SUM(H245:J245)</f>
        <v>0</v>
      </c>
      <c r="J247" s="59"/>
      <c r="K247" s="58"/>
      <c r="L247" s="56">
        <f>SUM(K245:M245)</f>
        <v>0</v>
      </c>
      <c r="M247" s="59"/>
      <c r="N247" s="58"/>
      <c r="O247" s="56">
        <f>SUM(N245:P245)</f>
        <v>0</v>
      </c>
      <c r="P247" s="59"/>
      <c r="Q247" s="58"/>
      <c r="R247" s="56">
        <f>SUM(Q245:S245)</f>
        <v>0</v>
      </c>
      <c r="S247" s="59"/>
      <c r="T247" s="58"/>
      <c r="U247" s="56">
        <f>SUM(T245:V245)</f>
        <v>0</v>
      </c>
      <c r="V247" s="59"/>
      <c r="W247" s="170"/>
      <c r="X247" s="171"/>
      <c r="Y247" s="172"/>
      <c r="Z247" s="154"/>
      <c r="AA247" s="154"/>
      <c r="AB247" s="148"/>
      <c r="AC247" s="148"/>
      <c r="AD247" s="148"/>
      <c r="AK247" s="43"/>
      <c r="AL247" s="43"/>
    </row>
    <row r="248" spans="1:38" ht="21" thickBot="1" x14ac:dyDescent="0.35">
      <c r="A248" s="33" t="s">
        <v>23</v>
      </c>
      <c r="B248" s="157">
        <f>B242+7</f>
        <v>44277</v>
      </c>
      <c r="C248" s="158"/>
      <c r="D248" s="159"/>
      <c r="E248" s="176">
        <f>B248+1</f>
        <v>44278</v>
      </c>
      <c r="F248" s="177"/>
      <c r="G248" s="178"/>
      <c r="H248" s="176">
        <f t="shared" ref="H248" si="196">E248+1</f>
        <v>44279</v>
      </c>
      <c r="I248" s="177"/>
      <c r="J248" s="178"/>
      <c r="K248" s="176">
        <f t="shared" ref="K248" si="197">H248+1</f>
        <v>44280</v>
      </c>
      <c r="L248" s="177"/>
      <c r="M248" s="178"/>
      <c r="N248" s="176">
        <f t="shared" ref="N248" si="198">K248+1</f>
        <v>44281</v>
      </c>
      <c r="O248" s="177"/>
      <c r="P248" s="178"/>
      <c r="Q248" s="176">
        <f t="shared" ref="Q248" si="199">N248+1</f>
        <v>44282</v>
      </c>
      <c r="R248" s="177"/>
      <c r="S248" s="178"/>
      <c r="T248" s="176">
        <f t="shared" ref="T248" si="200">Q248+1</f>
        <v>44283</v>
      </c>
      <c r="U248" s="177"/>
      <c r="V248" s="178"/>
      <c r="W248" s="149" t="s">
        <v>24</v>
      </c>
      <c r="X248" s="150"/>
      <c r="Y248" s="151"/>
      <c r="Z248" s="34" t="s">
        <v>25</v>
      </c>
      <c r="AA248" s="34" t="s">
        <v>26</v>
      </c>
      <c r="AB248" s="34" t="s">
        <v>27</v>
      </c>
      <c r="AC248" s="34" t="s">
        <v>28</v>
      </c>
      <c r="AD248" s="34" t="s">
        <v>27</v>
      </c>
      <c r="AK248" s="43"/>
      <c r="AL248" s="35"/>
    </row>
    <row r="249" spans="1:38" ht="15" thickBot="1" x14ac:dyDescent="0.35">
      <c r="A249" s="36" t="s">
        <v>29</v>
      </c>
      <c r="B249" s="37" t="s">
        <v>30</v>
      </c>
      <c r="C249" s="38" t="s">
        <v>31</v>
      </c>
      <c r="D249" s="39" t="s">
        <v>32</v>
      </c>
      <c r="E249" s="37" t="s">
        <v>30</v>
      </c>
      <c r="F249" s="38" t="s">
        <v>31</v>
      </c>
      <c r="G249" s="39" t="s">
        <v>32</v>
      </c>
      <c r="H249" s="37" t="s">
        <v>30</v>
      </c>
      <c r="I249" s="38" t="s">
        <v>31</v>
      </c>
      <c r="J249" s="39" t="s">
        <v>32</v>
      </c>
      <c r="K249" s="37" t="s">
        <v>30</v>
      </c>
      <c r="L249" s="38" t="s">
        <v>31</v>
      </c>
      <c r="M249" s="39" t="s">
        <v>32</v>
      </c>
      <c r="N249" s="37" t="s">
        <v>30</v>
      </c>
      <c r="O249" s="38" t="s">
        <v>31</v>
      </c>
      <c r="P249" s="39" t="s">
        <v>32</v>
      </c>
      <c r="Q249" s="37" t="s">
        <v>30</v>
      </c>
      <c r="R249" s="38" t="s">
        <v>31</v>
      </c>
      <c r="S249" s="39" t="s">
        <v>32</v>
      </c>
      <c r="T249" s="37" t="s">
        <v>30</v>
      </c>
      <c r="U249" s="38" t="s">
        <v>31</v>
      </c>
      <c r="V249" s="39" t="s">
        <v>32</v>
      </c>
      <c r="W249" s="40" t="s">
        <v>33</v>
      </c>
      <c r="X249" s="41" t="s">
        <v>34</v>
      </c>
      <c r="Y249" s="42" t="s">
        <v>35</v>
      </c>
      <c r="Z249" s="152">
        <f>SUM(C252:V252)</f>
        <v>0</v>
      </c>
      <c r="AA249" s="152">
        <f>SUM(C253:V253)</f>
        <v>0</v>
      </c>
      <c r="AB249" s="146" t="str">
        <f>IF(ISERROR((Z249/Z243)-1),"",(Z249/Z243)-1)</f>
        <v/>
      </c>
      <c r="AC249" s="146" t="str">
        <f>IF(ISERROR((AA249/AA243)-1),"",(AA249/AA243)-1)</f>
        <v/>
      </c>
      <c r="AD249" s="146" t="str">
        <f>IF(ISERROR((Z249/Z237)-1),"",(Z249/Z237)-1)</f>
        <v/>
      </c>
      <c r="AK249" s="43"/>
      <c r="AL249" s="43"/>
    </row>
    <row r="250" spans="1:38" x14ac:dyDescent="0.3">
      <c r="A250" s="44" t="s">
        <v>36</v>
      </c>
      <c r="B250" s="45">
        <f>IFERROR((VLOOKUP(B248,'input from AMS loads'!$A$1:$E$999,2,FALSE)),0)</f>
        <v>0</v>
      </c>
      <c r="C250" s="46">
        <f>IFERROR((VLOOKUP(B248,'input from AMS loads'!$A$1:$E$999,3,FALSE)),0)</f>
        <v>0</v>
      </c>
      <c r="D250" s="47">
        <f>IFERROR((VLOOKUP(B248,'input from AMS loads'!$A$1:$E$999,4,FALSE)),0)</f>
        <v>0</v>
      </c>
      <c r="E250" s="45">
        <f>IFERROR((VLOOKUP(E248,'input from AMS loads'!$A$1:$E$999,2,FALSE)),0)</f>
        <v>0</v>
      </c>
      <c r="F250" s="46">
        <f>IFERROR((VLOOKUP(E248,'input from AMS loads'!$A$1:$E$999,3,FALSE)),0)</f>
        <v>0</v>
      </c>
      <c r="G250" s="47">
        <f>IFERROR((VLOOKUP(E248,'input from AMS loads'!$A$1:$E$999,4,FALSE)),0)</f>
        <v>0</v>
      </c>
      <c r="H250" s="45">
        <f>IFERROR((VLOOKUP(H248,'input from AMS loads'!$A$1:$E$999,2,FALSE)),0)</f>
        <v>0</v>
      </c>
      <c r="I250" s="46">
        <f>IFERROR((VLOOKUP(H248,'input from AMS loads'!$A$1:$E$999,3,FALSE)),0)</f>
        <v>0</v>
      </c>
      <c r="J250" s="47">
        <f>IFERROR((VLOOKUP(H248,'input from AMS loads'!$A$1:$E$999,4,FALSE)),0)</f>
        <v>0</v>
      </c>
      <c r="K250" s="45">
        <f>IFERROR((VLOOKUP(K248,'input from AMS loads'!$A$1:$E$999,2,FALSE)),0)</f>
        <v>0</v>
      </c>
      <c r="L250" s="46">
        <f>IFERROR((VLOOKUP(K248,'input from AMS loads'!$A$1:$E$999,3,FALSE)),0)</f>
        <v>0</v>
      </c>
      <c r="M250" s="47">
        <f>IFERROR((VLOOKUP(K248,'input from AMS loads'!$A$1:$E$999,4,FALSE)),0)</f>
        <v>0</v>
      </c>
      <c r="N250" s="45">
        <f>IFERROR((VLOOKUP(N248,'input from AMS loads'!$A$1:$E$999,2,FALSE)),0)</f>
        <v>0</v>
      </c>
      <c r="O250" s="46">
        <f>IFERROR((VLOOKUP(N248,'input from AMS loads'!$A$1:$E$999,3,FALSE)),0)</f>
        <v>0</v>
      </c>
      <c r="P250" s="47">
        <f>IFERROR((VLOOKUP(N248,'input from AMS loads'!$A$1:$E$999,4,FALSE)),0)</f>
        <v>0</v>
      </c>
      <c r="Q250" s="45">
        <f>IFERROR((VLOOKUP(Q248,'input from AMS loads'!$A$1:$E$999,2,FALSE)),0)</f>
        <v>0</v>
      </c>
      <c r="R250" s="46">
        <f>IFERROR((VLOOKUP(Q248,'input from AMS loads'!$A$1:$E$999,3,FALSE)),0)</f>
        <v>0</v>
      </c>
      <c r="S250" s="47">
        <f>IFERROR((VLOOKUP(Q248,'input from AMS loads'!$A$1:$E$999,4,FALSE)),0)</f>
        <v>0</v>
      </c>
      <c r="T250" s="45">
        <f>IFERROR((VLOOKUP(T248,'input from AMS loads'!$A$1:$E$999,2,FALSE)),0)</f>
        <v>0</v>
      </c>
      <c r="U250" s="46">
        <f>IFERROR((VLOOKUP(T248,'input from AMS loads'!$A$1:$E$999,3,FALSE)),0)</f>
        <v>0</v>
      </c>
      <c r="V250" s="47">
        <f>IFERROR((VLOOKUP(T248,'input from AMS loads'!$A$1:$E$999,4,FALSE)),0)</f>
        <v>0</v>
      </c>
      <c r="W250" s="48">
        <f>SUM($B$250,$E$250,$H$250,$K$250,$N$250,$Q$250,$T$250,)</f>
        <v>0</v>
      </c>
      <c r="X250" s="49">
        <f>SUM($C$250,$F$250,$I$250,$L$250,$O$250,$R$250,$U$250)</f>
        <v>0</v>
      </c>
      <c r="Y250" s="50">
        <f>SUM($D$250,$G$250,$J$250,$M$250,$P$250,$S$250,$V$250)</f>
        <v>0</v>
      </c>
      <c r="Z250" s="153"/>
      <c r="AA250" s="153"/>
      <c r="AB250" s="147"/>
      <c r="AC250" s="147"/>
      <c r="AD250" s="147"/>
      <c r="AK250" s="35"/>
      <c r="AL250" s="43"/>
    </row>
    <row r="251" spans="1:38" ht="15" thickBot="1" x14ac:dyDescent="0.35">
      <c r="A251" s="44" t="s">
        <v>37</v>
      </c>
      <c r="B251" s="5"/>
      <c r="C251" s="6"/>
      <c r="D251" s="7"/>
      <c r="E251" s="5"/>
      <c r="F251" s="6"/>
      <c r="G251" s="7"/>
      <c r="H251" s="5"/>
      <c r="I251" s="6"/>
      <c r="J251" s="7"/>
      <c r="K251" s="5"/>
      <c r="L251" s="6"/>
      <c r="M251" s="7"/>
      <c r="N251" s="5"/>
      <c r="O251" s="6"/>
      <c r="P251" s="7"/>
      <c r="Q251" s="5"/>
      <c r="R251" s="6"/>
      <c r="S251" s="7"/>
      <c r="T251" s="5"/>
      <c r="U251" s="6"/>
      <c r="V251" s="7"/>
      <c r="W251" s="48">
        <f>SUM($B$251,$E$251,$H$251,$K$251,$N$251,$Q$251,$T$251,)</f>
        <v>0</v>
      </c>
      <c r="X251" s="49">
        <f>SUM($C$251,$F$251,$I$251,$L$251,$O$251,$R$251,$U$251)</f>
        <v>0</v>
      </c>
      <c r="Y251" s="50">
        <f>SUM($D$251,$G$251,$J$251,$M$251,$P$251,$S$251,$V$251)</f>
        <v>0</v>
      </c>
      <c r="Z251" s="153"/>
      <c r="AA251" s="153"/>
      <c r="AB251" s="147"/>
      <c r="AC251" s="147"/>
      <c r="AD251" s="147"/>
      <c r="AK251" s="43"/>
      <c r="AL251" s="43"/>
    </row>
    <row r="252" spans="1:38" ht="15" thickBot="1" x14ac:dyDescent="0.35">
      <c r="A252" s="54" t="s">
        <v>38</v>
      </c>
      <c r="B252" s="55"/>
      <c r="C252" s="56">
        <f>SUM(B250:D250)</f>
        <v>0</v>
      </c>
      <c r="D252" s="57"/>
      <c r="E252" s="55"/>
      <c r="F252" s="56">
        <f>SUM(E250:G250)</f>
        <v>0</v>
      </c>
      <c r="G252" s="57"/>
      <c r="H252" s="55"/>
      <c r="I252" s="56">
        <f>SUM(H250:J250)</f>
        <v>0</v>
      </c>
      <c r="J252" s="57"/>
      <c r="K252" s="55"/>
      <c r="L252" s="56">
        <f>SUM(K250:M250)</f>
        <v>0</v>
      </c>
      <c r="M252" s="57"/>
      <c r="N252" s="55"/>
      <c r="O252" s="56">
        <f>SUM(N250:P250)</f>
        <v>0</v>
      </c>
      <c r="P252" s="57"/>
      <c r="Q252" s="55"/>
      <c r="R252" s="56">
        <f>SUM(Q250:S250)</f>
        <v>0</v>
      </c>
      <c r="S252" s="57"/>
      <c r="T252" s="55"/>
      <c r="U252" s="56">
        <f>SUM(T250:V250)</f>
        <v>0</v>
      </c>
      <c r="V252" s="57"/>
      <c r="W252" s="167" t="s">
        <v>78</v>
      </c>
      <c r="X252" s="168"/>
      <c r="Y252" s="169"/>
      <c r="Z252" s="153"/>
      <c r="AA252" s="153"/>
      <c r="AB252" s="147"/>
      <c r="AC252" s="147"/>
      <c r="AD252" s="147"/>
      <c r="AK252" s="43"/>
      <c r="AL252" s="43"/>
    </row>
    <row r="253" spans="1:38" ht="15" thickBot="1" x14ac:dyDescent="0.35">
      <c r="A253" s="54" t="s">
        <v>40</v>
      </c>
      <c r="B253" s="58"/>
      <c r="C253" s="56">
        <f>SUM(B251:D251)</f>
        <v>0</v>
      </c>
      <c r="D253" s="59"/>
      <c r="E253" s="58"/>
      <c r="F253" s="56">
        <f>SUM(E251:G251)</f>
        <v>0</v>
      </c>
      <c r="G253" s="59"/>
      <c r="H253" s="58"/>
      <c r="I253" s="56">
        <f>SUM(H251:J251)</f>
        <v>0</v>
      </c>
      <c r="J253" s="59"/>
      <c r="K253" s="58"/>
      <c r="L253" s="56">
        <f>SUM(K251:M251)</f>
        <v>0</v>
      </c>
      <c r="M253" s="59"/>
      <c r="N253" s="58"/>
      <c r="O253" s="56">
        <f>SUM(N251:P251)</f>
        <v>0</v>
      </c>
      <c r="P253" s="59"/>
      <c r="Q253" s="58"/>
      <c r="R253" s="56">
        <f>SUM(Q251:S251)</f>
        <v>0</v>
      </c>
      <c r="S253" s="59"/>
      <c r="T253" s="58"/>
      <c r="U253" s="56">
        <f>SUM(T251:V251)</f>
        <v>0</v>
      </c>
      <c r="V253" s="59"/>
      <c r="W253" s="170"/>
      <c r="X253" s="171"/>
      <c r="Y253" s="172"/>
      <c r="Z253" s="154"/>
      <c r="AA253" s="154"/>
      <c r="AB253" s="148"/>
      <c r="AC253" s="148"/>
      <c r="AD253" s="148"/>
      <c r="AK253" s="43"/>
      <c r="AL253" s="43"/>
    </row>
    <row r="254" spans="1:38" ht="21" thickBot="1" x14ac:dyDescent="0.35">
      <c r="A254" s="33" t="s">
        <v>23</v>
      </c>
      <c r="B254" s="176">
        <f>B248+7</f>
        <v>44284</v>
      </c>
      <c r="C254" s="177"/>
      <c r="D254" s="178"/>
      <c r="E254" s="176">
        <f>B254+1</f>
        <v>44285</v>
      </c>
      <c r="F254" s="177"/>
      <c r="G254" s="178"/>
      <c r="H254" s="176">
        <f t="shared" ref="H254" si="201">E254+1</f>
        <v>44286</v>
      </c>
      <c r="I254" s="177"/>
      <c r="J254" s="178"/>
      <c r="K254" s="176">
        <f t="shared" ref="K254" si="202">H254+1</f>
        <v>44287</v>
      </c>
      <c r="L254" s="177"/>
      <c r="M254" s="178"/>
      <c r="N254" s="176">
        <f t="shared" ref="N254" si="203">K254+1</f>
        <v>44288</v>
      </c>
      <c r="O254" s="177"/>
      <c r="P254" s="178"/>
      <c r="Q254" s="176">
        <f t="shared" ref="Q254" si="204">N254+1</f>
        <v>44289</v>
      </c>
      <c r="R254" s="177"/>
      <c r="S254" s="178"/>
      <c r="T254" s="176">
        <f t="shared" ref="T254" si="205">Q254+1</f>
        <v>44290</v>
      </c>
      <c r="U254" s="177"/>
      <c r="V254" s="178"/>
      <c r="W254" s="149" t="s">
        <v>24</v>
      </c>
      <c r="X254" s="150"/>
      <c r="Y254" s="151"/>
      <c r="Z254" s="34" t="s">
        <v>25</v>
      </c>
      <c r="AA254" s="34" t="s">
        <v>26</v>
      </c>
      <c r="AB254" s="34" t="s">
        <v>27</v>
      </c>
      <c r="AC254" s="34" t="s">
        <v>28</v>
      </c>
      <c r="AD254" s="34" t="s">
        <v>27</v>
      </c>
      <c r="AK254" s="43"/>
      <c r="AL254" s="35"/>
    </row>
    <row r="255" spans="1:38" ht="15" thickBot="1" x14ac:dyDescent="0.35">
      <c r="A255" s="36" t="s">
        <v>29</v>
      </c>
      <c r="B255" s="37" t="s">
        <v>30</v>
      </c>
      <c r="C255" s="38" t="s">
        <v>31</v>
      </c>
      <c r="D255" s="39" t="s">
        <v>32</v>
      </c>
      <c r="E255" s="37" t="s">
        <v>30</v>
      </c>
      <c r="F255" s="38" t="s">
        <v>31</v>
      </c>
      <c r="G255" s="39" t="s">
        <v>32</v>
      </c>
      <c r="H255" s="37" t="s">
        <v>30</v>
      </c>
      <c r="I255" s="38" t="s">
        <v>31</v>
      </c>
      <c r="J255" s="39" t="s">
        <v>32</v>
      </c>
      <c r="K255" s="37" t="s">
        <v>30</v>
      </c>
      <c r="L255" s="38" t="s">
        <v>31</v>
      </c>
      <c r="M255" s="39" t="s">
        <v>32</v>
      </c>
      <c r="N255" s="37" t="s">
        <v>30</v>
      </c>
      <c r="O255" s="38" t="s">
        <v>31</v>
      </c>
      <c r="P255" s="39" t="s">
        <v>32</v>
      </c>
      <c r="Q255" s="37" t="s">
        <v>30</v>
      </c>
      <c r="R255" s="38" t="s">
        <v>31</v>
      </c>
      <c r="S255" s="39" t="s">
        <v>32</v>
      </c>
      <c r="T255" s="37" t="s">
        <v>30</v>
      </c>
      <c r="U255" s="38" t="s">
        <v>31</v>
      </c>
      <c r="V255" s="39" t="s">
        <v>32</v>
      </c>
      <c r="W255" s="40" t="s">
        <v>33</v>
      </c>
      <c r="X255" s="41" t="s">
        <v>34</v>
      </c>
      <c r="Y255" s="42" t="s">
        <v>35</v>
      </c>
      <c r="Z255" s="152">
        <f>SUM(C258:V258)</f>
        <v>0</v>
      </c>
      <c r="AA255" s="152">
        <f>SUM(C259:V259)</f>
        <v>0</v>
      </c>
      <c r="AB255" s="146" t="str">
        <f>IF(ISERROR((Z255/Z249)-1),"",(Z255/Z249)-1)</f>
        <v/>
      </c>
      <c r="AC255" s="146" t="str">
        <f>IF(ISERROR((AA255/AA249)-1),"",(AA255/AA249)-1)</f>
        <v/>
      </c>
      <c r="AD255" s="146" t="str">
        <f>IF(ISERROR((Z255/Z243)-1),"",(Z255/Z243)-1)</f>
        <v/>
      </c>
      <c r="AK255" s="43"/>
      <c r="AL255" s="43"/>
    </row>
    <row r="256" spans="1:38" x14ac:dyDescent="0.3">
      <c r="A256" s="44" t="s">
        <v>36</v>
      </c>
      <c r="B256" s="45">
        <f>IFERROR((VLOOKUP(B254,'input from AMS loads'!$A$1:$E$999,2,FALSE)),0)</f>
        <v>0</v>
      </c>
      <c r="C256" s="46">
        <f>IFERROR((VLOOKUP(B254,'input from AMS loads'!$A$1:$E$999,3,FALSE)),0)</f>
        <v>0</v>
      </c>
      <c r="D256" s="47">
        <f>IFERROR((VLOOKUP(B254,'input from AMS loads'!$A$1:$E$999,4,FALSE)),0)</f>
        <v>0</v>
      </c>
      <c r="E256" s="45">
        <f>IFERROR((VLOOKUP(E254,'input from AMS loads'!$A$1:$E$999,2,FALSE)),0)</f>
        <v>0</v>
      </c>
      <c r="F256" s="46">
        <f>IFERROR((VLOOKUP(E254,'input from AMS loads'!$A$1:$E$999,3,FALSE)),0)</f>
        <v>0</v>
      </c>
      <c r="G256" s="47">
        <f>IFERROR((VLOOKUP(E254,'input from AMS loads'!$A$1:$E$999,4,FALSE)),0)</f>
        <v>0</v>
      </c>
      <c r="H256" s="45">
        <f>IFERROR((VLOOKUP(H254,'input from AMS loads'!$A$1:$E$999,2,FALSE)),0)</f>
        <v>0</v>
      </c>
      <c r="I256" s="46">
        <f>IFERROR((VLOOKUP(H254,'input from AMS loads'!$A$1:$E$999,3,FALSE)),0)</f>
        <v>0</v>
      </c>
      <c r="J256" s="47">
        <f>IFERROR((VLOOKUP(H254,'input from AMS loads'!$A$1:$E$999,4,FALSE)),0)</f>
        <v>0</v>
      </c>
      <c r="K256" s="45">
        <f>IFERROR((VLOOKUP(K254,'input from AMS loads'!$A$1:$E$999,2,FALSE)),0)</f>
        <v>0</v>
      </c>
      <c r="L256" s="46">
        <f>IFERROR((VLOOKUP(K254,'input from AMS loads'!$A$1:$E$999,3,FALSE)),0)</f>
        <v>0</v>
      </c>
      <c r="M256" s="47">
        <f>IFERROR((VLOOKUP(K254,'input from AMS loads'!$A$1:$E$999,4,FALSE)),0)</f>
        <v>0</v>
      </c>
      <c r="N256" s="45">
        <f>IFERROR((VLOOKUP(N254,'input from AMS loads'!$A$1:$E$999,2,FALSE)),0)</f>
        <v>0</v>
      </c>
      <c r="O256" s="46">
        <f>IFERROR((VLOOKUP(N254,'input from AMS loads'!$A$1:$E$999,3,FALSE)),0)</f>
        <v>0</v>
      </c>
      <c r="P256" s="47">
        <f>IFERROR((VLOOKUP(N254,'input from AMS loads'!$A$1:$E$999,4,FALSE)),0)</f>
        <v>0</v>
      </c>
      <c r="Q256" s="45">
        <f>IFERROR((VLOOKUP(Q254,'input from AMS loads'!$A$1:$E$999,2,FALSE)),0)</f>
        <v>0</v>
      </c>
      <c r="R256" s="46">
        <f>IFERROR((VLOOKUP(Q254,'input from AMS loads'!$A$1:$E$999,3,FALSE)),0)</f>
        <v>0</v>
      </c>
      <c r="S256" s="47">
        <f>IFERROR((VLOOKUP(Q254,'input from AMS loads'!$A$1:$E$999,4,FALSE)),0)</f>
        <v>0</v>
      </c>
      <c r="T256" s="45">
        <f>IFERROR((VLOOKUP(T254,'input from AMS loads'!$A$1:$E$999,2,FALSE)),0)</f>
        <v>0</v>
      </c>
      <c r="U256" s="46">
        <f>IFERROR((VLOOKUP(T254,'input from AMS loads'!$A$1:$E$999,3,FALSE)),0)</f>
        <v>0</v>
      </c>
      <c r="V256" s="47">
        <f>IFERROR((VLOOKUP(T254,'input from AMS loads'!$A$1:$E$999,4,FALSE)),0)</f>
        <v>0</v>
      </c>
      <c r="W256" s="48">
        <f>SUM($B$256,$E$256,$H$256,$K$256,$N$256,$Q$256,$T$256,)</f>
        <v>0</v>
      </c>
      <c r="X256" s="49">
        <f>SUM($C$256,$F$256,$I$256,$L$256,$O$256,$R$256,$U$256)</f>
        <v>0</v>
      </c>
      <c r="Y256" s="50">
        <f>SUM($D$256,$G$256,$J$256,$M$256,$P$256,$S$256,$V$256)</f>
        <v>0</v>
      </c>
      <c r="Z256" s="153"/>
      <c r="AA256" s="153"/>
      <c r="AB256" s="147"/>
      <c r="AC256" s="147"/>
      <c r="AD256" s="147"/>
      <c r="AK256" s="35"/>
      <c r="AL256" s="43"/>
    </row>
    <row r="257" spans="1:38" ht="15" thickBot="1" x14ac:dyDescent="0.35">
      <c r="A257" s="44" t="s">
        <v>37</v>
      </c>
      <c r="B257" s="5"/>
      <c r="C257" s="6"/>
      <c r="D257" s="7"/>
      <c r="E257" s="5"/>
      <c r="F257" s="6"/>
      <c r="G257" s="7"/>
      <c r="H257" s="5"/>
      <c r="I257" s="6"/>
      <c r="J257" s="7"/>
      <c r="K257" s="5"/>
      <c r="L257" s="6"/>
      <c r="M257" s="7"/>
      <c r="N257" s="5"/>
      <c r="O257" s="6"/>
      <c r="P257" s="7"/>
      <c r="Q257" s="5"/>
      <c r="R257" s="6"/>
      <c r="S257" s="7"/>
      <c r="T257" s="5"/>
      <c r="U257" s="6"/>
      <c r="V257" s="7"/>
      <c r="W257" s="48">
        <f>SUM($B$257,$E$257,$H$257,$K$257,$N$257,$Q$257,$T$257,)</f>
        <v>0</v>
      </c>
      <c r="X257" s="49">
        <f>SUM($C$257,$F$257,$I$257,$L$257,$O$257,$R$257,$U$257)</f>
        <v>0</v>
      </c>
      <c r="Y257" s="50">
        <f>SUM($D$257,$G$257,$J$257,$M$257,$P$257,$S$257,$V$257)</f>
        <v>0</v>
      </c>
      <c r="Z257" s="153"/>
      <c r="AA257" s="153"/>
      <c r="AB257" s="147"/>
      <c r="AC257" s="147"/>
      <c r="AD257" s="147"/>
      <c r="AK257" s="43"/>
      <c r="AL257" s="43"/>
    </row>
    <row r="258" spans="1:38" ht="15" thickBot="1" x14ac:dyDescent="0.35">
      <c r="A258" s="54" t="s">
        <v>38</v>
      </c>
      <c r="B258" s="55"/>
      <c r="C258" s="56">
        <f>SUM(B256:D256)</f>
        <v>0</v>
      </c>
      <c r="D258" s="57"/>
      <c r="E258" s="55"/>
      <c r="F258" s="56">
        <f>SUM(E256:G256)</f>
        <v>0</v>
      </c>
      <c r="G258" s="57"/>
      <c r="H258" s="55"/>
      <c r="I258" s="56">
        <f>SUM(H256:J256)</f>
        <v>0</v>
      </c>
      <c r="J258" s="57"/>
      <c r="K258" s="55"/>
      <c r="L258" s="56">
        <f>SUM(K256:M256)</f>
        <v>0</v>
      </c>
      <c r="M258" s="57"/>
      <c r="N258" s="55"/>
      <c r="O258" s="56">
        <f>SUM(N256:P256)</f>
        <v>0</v>
      </c>
      <c r="P258" s="57"/>
      <c r="Q258" s="55"/>
      <c r="R258" s="56">
        <f>SUM(Q256:S256)</f>
        <v>0</v>
      </c>
      <c r="S258" s="57"/>
      <c r="T258" s="55"/>
      <c r="U258" s="56">
        <f>SUM(T256:V256)</f>
        <v>0</v>
      </c>
      <c r="V258" s="57"/>
      <c r="W258" s="167" t="s">
        <v>79</v>
      </c>
      <c r="X258" s="168"/>
      <c r="Y258" s="169"/>
      <c r="Z258" s="153"/>
      <c r="AA258" s="153"/>
      <c r="AB258" s="147"/>
      <c r="AC258" s="147"/>
      <c r="AD258" s="147"/>
      <c r="AK258" s="43"/>
      <c r="AL258" s="43"/>
    </row>
    <row r="259" spans="1:38" ht="15" thickBot="1" x14ac:dyDescent="0.35">
      <c r="A259" s="54" t="s">
        <v>40</v>
      </c>
      <c r="B259" s="58"/>
      <c r="C259" s="56">
        <f>SUM(B257:D257)</f>
        <v>0</v>
      </c>
      <c r="D259" s="59"/>
      <c r="E259" s="58"/>
      <c r="F259" s="56">
        <f>SUM(E257:G257)</f>
        <v>0</v>
      </c>
      <c r="G259" s="59"/>
      <c r="H259" s="58"/>
      <c r="I259" s="56">
        <f>SUM(H257:J257)</f>
        <v>0</v>
      </c>
      <c r="J259" s="59"/>
      <c r="K259" s="58"/>
      <c r="L259" s="56">
        <f>SUM(K257:M257)</f>
        <v>0</v>
      </c>
      <c r="M259" s="59"/>
      <c r="N259" s="58"/>
      <c r="O259" s="56">
        <f>SUM(N257:P257)</f>
        <v>0</v>
      </c>
      <c r="P259" s="59"/>
      <c r="Q259" s="58"/>
      <c r="R259" s="56">
        <f>SUM(Q257:S257)</f>
        <v>0</v>
      </c>
      <c r="S259" s="59"/>
      <c r="T259" s="58"/>
      <c r="U259" s="56">
        <f>SUM(T257:V257)</f>
        <v>0</v>
      </c>
      <c r="V259" s="59"/>
      <c r="W259" s="170"/>
      <c r="X259" s="171"/>
      <c r="Y259" s="172"/>
      <c r="Z259" s="154"/>
      <c r="AA259" s="154"/>
      <c r="AB259" s="148"/>
      <c r="AC259" s="148"/>
      <c r="AD259" s="148"/>
      <c r="AK259" s="43"/>
      <c r="AL259" s="43"/>
    </row>
    <row r="260" spans="1:38" ht="21" thickBot="1" x14ac:dyDescent="0.35">
      <c r="A260" s="33" t="s">
        <v>23</v>
      </c>
      <c r="B260" s="176">
        <f>B254+7</f>
        <v>44291</v>
      </c>
      <c r="C260" s="177"/>
      <c r="D260" s="178"/>
      <c r="E260" s="176">
        <f>B260+1</f>
        <v>44292</v>
      </c>
      <c r="F260" s="177"/>
      <c r="G260" s="178"/>
      <c r="H260" s="176">
        <f t="shared" ref="H260" si="206">E260+1</f>
        <v>44293</v>
      </c>
      <c r="I260" s="177"/>
      <c r="J260" s="178"/>
      <c r="K260" s="176">
        <f t="shared" ref="K260" si="207">H260+1</f>
        <v>44294</v>
      </c>
      <c r="L260" s="177"/>
      <c r="M260" s="178"/>
      <c r="N260" s="176">
        <f t="shared" ref="N260" si="208">K260+1</f>
        <v>44295</v>
      </c>
      <c r="O260" s="177"/>
      <c r="P260" s="178"/>
      <c r="Q260" s="176">
        <f t="shared" ref="Q260" si="209">N260+1</f>
        <v>44296</v>
      </c>
      <c r="R260" s="177"/>
      <c r="S260" s="178"/>
      <c r="T260" s="176">
        <f t="shared" ref="T260" si="210">Q260+1</f>
        <v>44297</v>
      </c>
      <c r="U260" s="177"/>
      <c r="V260" s="178"/>
      <c r="W260" s="149" t="s">
        <v>24</v>
      </c>
      <c r="X260" s="150"/>
      <c r="Y260" s="151"/>
      <c r="Z260" s="34" t="s">
        <v>25</v>
      </c>
      <c r="AA260" s="34" t="s">
        <v>26</v>
      </c>
      <c r="AB260" s="34" t="s">
        <v>27</v>
      </c>
      <c r="AC260" s="34" t="s">
        <v>28</v>
      </c>
      <c r="AD260" s="34" t="s">
        <v>27</v>
      </c>
      <c r="AK260" s="43"/>
      <c r="AL260" s="35"/>
    </row>
    <row r="261" spans="1:38" ht="15" thickBot="1" x14ac:dyDescent="0.35">
      <c r="A261" s="36" t="s">
        <v>29</v>
      </c>
      <c r="B261" s="37" t="s">
        <v>30</v>
      </c>
      <c r="C261" s="38" t="s">
        <v>31</v>
      </c>
      <c r="D261" s="39" t="s">
        <v>32</v>
      </c>
      <c r="E261" s="37" t="s">
        <v>30</v>
      </c>
      <c r="F261" s="38" t="s">
        <v>31</v>
      </c>
      <c r="G261" s="39" t="s">
        <v>32</v>
      </c>
      <c r="H261" s="37" t="s">
        <v>30</v>
      </c>
      <c r="I261" s="38" t="s">
        <v>31</v>
      </c>
      <c r="J261" s="39" t="s">
        <v>32</v>
      </c>
      <c r="K261" s="37" t="s">
        <v>30</v>
      </c>
      <c r="L261" s="38" t="s">
        <v>31</v>
      </c>
      <c r="M261" s="39" t="s">
        <v>32</v>
      </c>
      <c r="N261" s="37" t="s">
        <v>30</v>
      </c>
      <c r="O261" s="38" t="s">
        <v>31</v>
      </c>
      <c r="P261" s="39" t="s">
        <v>32</v>
      </c>
      <c r="Q261" s="37" t="s">
        <v>30</v>
      </c>
      <c r="R261" s="38" t="s">
        <v>31</v>
      </c>
      <c r="S261" s="39" t="s">
        <v>32</v>
      </c>
      <c r="T261" s="37" t="s">
        <v>30</v>
      </c>
      <c r="U261" s="38" t="s">
        <v>31</v>
      </c>
      <c r="V261" s="39" t="s">
        <v>32</v>
      </c>
      <c r="W261" s="40" t="s">
        <v>33</v>
      </c>
      <c r="X261" s="41" t="s">
        <v>34</v>
      </c>
      <c r="Y261" s="42" t="s">
        <v>35</v>
      </c>
      <c r="Z261" s="152">
        <f>SUM(C264:V264)</f>
        <v>0</v>
      </c>
      <c r="AA261" s="152">
        <f>SUM(C265:V265)</f>
        <v>0</v>
      </c>
      <c r="AB261" s="146" t="str">
        <f>IF(ISERROR((Z261/Z255)-1),"",(Z261/Z255)-1)</f>
        <v/>
      </c>
      <c r="AC261" s="146" t="str">
        <f>IF(ISERROR((AA261/AA255)-1),"",(AA261/AA255)-1)</f>
        <v/>
      </c>
      <c r="AD261" s="146" t="str">
        <f>IF(ISERROR((Z261/Z249)-1),"",(Z261/Z249)-1)</f>
        <v/>
      </c>
      <c r="AK261" s="43"/>
      <c r="AL261" s="43"/>
    </row>
    <row r="262" spans="1:38" x14ac:dyDescent="0.3">
      <c r="A262" s="44" t="s">
        <v>36</v>
      </c>
      <c r="B262" s="45">
        <f>IFERROR((VLOOKUP(B260,'input from AMS loads'!$A$1:$E$999,2,FALSE)),0)</f>
        <v>0</v>
      </c>
      <c r="C262" s="46">
        <f>IFERROR((VLOOKUP(B260,'input from AMS loads'!$A$1:$E$999,3,FALSE)),0)</f>
        <v>0</v>
      </c>
      <c r="D262" s="47">
        <f>IFERROR((VLOOKUP(B260,'input from AMS loads'!$A$1:$E$999,4,FALSE)),0)</f>
        <v>0</v>
      </c>
      <c r="E262" s="45">
        <f>IFERROR((VLOOKUP(E260,'input from AMS loads'!$A$1:$E$999,2,FALSE)),0)</f>
        <v>0</v>
      </c>
      <c r="F262" s="46">
        <f>IFERROR((VLOOKUP(E260,'input from AMS loads'!$A$1:$E$999,3,FALSE)),0)</f>
        <v>0</v>
      </c>
      <c r="G262" s="47">
        <f>IFERROR((VLOOKUP(E260,'input from AMS loads'!$A$1:$E$999,4,FALSE)),0)</f>
        <v>0</v>
      </c>
      <c r="H262" s="45">
        <f>IFERROR((VLOOKUP(H260,'input from AMS loads'!$A$1:$E$999,2,FALSE)),0)</f>
        <v>0</v>
      </c>
      <c r="I262" s="46">
        <f>IFERROR((VLOOKUP(H260,'input from AMS loads'!$A$1:$E$999,3,FALSE)),0)</f>
        <v>0</v>
      </c>
      <c r="J262" s="47">
        <f>IFERROR((VLOOKUP(H260,'input from AMS loads'!$A$1:$E$999,4,FALSE)),0)</f>
        <v>0</v>
      </c>
      <c r="K262" s="45">
        <f>IFERROR((VLOOKUP(K260,'input from AMS loads'!$A$1:$E$999,2,FALSE)),0)</f>
        <v>0</v>
      </c>
      <c r="L262" s="46">
        <f>IFERROR((VLOOKUP(K260,'input from AMS loads'!$A$1:$E$999,3,FALSE)),0)</f>
        <v>0</v>
      </c>
      <c r="M262" s="47">
        <f>IFERROR((VLOOKUP(K260,'input from AMS loads'!$A$1:$E$999,4,FALSE)),0)</f>
        <v>0</v>
      </c>
      <c r="N262" s="45">
        <f>IFERROR((VLOOKUP(N260,'input from AMS loads'!$A$1:$E$999,2,FALSE)),0)</f>
        <v>0</v>
      </c>
      <c r="O262" s="46">
        <f>IFERROR((VLOOKUP(N260,'input from AMS loads'!$A$1:$E$999,3,FALSE)),0)</f>
        <v>0</v>
      </c>
      <c r="P262" s="47">
        <f>IFERROR((VLOOKUP(N260,'input from AMS loads'!$A$1:$E$999,4,FALSE)),0)</f>
        <v>0</v>
      </c>
      <c r="Q262" s="45">
        <f>IFERROR((VLOOKUP(Q260,'input from AMS loads'!$A$1:$E$999,2,FALSE)),0)</f>
        <v>0</v>
      </c>
      <c r="R262" s="46">
        <f>IFERROR((VLOOKUP(Q260,'input from AMS loads'!$A$1:$E$999,3,FALSE)),0)</f>
        <v>0</v>
      </c>
      <c r="S262" s="47">
        <f>IFERROR((VLOOKUP(Q260,'input from AMS loads'!$A$1:$E$999,4,FALSE)),0)</f>
        <v>0</v>
      </c>
      <c r="T262" s="45">
        <f>IFERROR((VLOOKUP(T260,'input from AMS loads'!$A$1:$E$999,2,FALSE)),0)</f>
        <v>0</v>
      </c>
      <c r="U262" s="46">
        <f>IFERROR((VLOOKUP(T260,'input from AMS loads'!$A$1:$E$999,3,FALSE)),0)</f>
        <v>0</v>
      </c>
      <c r="V262" s="47">
        <f>IFERROR((VLOOKUP(T260,'input from AMS loads'!$A$1:$E$999,4,FALSE)),0)</f>
        <v>0</v>
      </c>
      <c r="W262" s="48">
        <f>SUM($B$262,$E$262,$H$262,$K$262,$N$262,$Q$262,$T$262,)</f>
        <v>0</v>
      </c>
      <c r="X262" s="49">
        <f>SUM($C$262,$F$262,$I$262,$L$262,$O$262,$R$262,$U$262)</f>
        <v>0</v>
      </c>
      <c r="Y262" s="50">
        <f>SUM($D$262,$G$262,$J$262,$M$262,$P$262,$S$262,$V$262)</f>
        <v>0</v>
      </c>
      <c r="Z262" s="153"/>
      <c r="AA262" s="153"/>
      <c r="AB262" s="147"/>
      <c r="AC262" s="147"/>
      <c r="AD262" s="147"/>
      <c r="AK262" s="35"/>
      <c r="AL262" s="43"/>
    </row>
    <row r="263" spans="1:38" ht="15" thickBot="1" x14ac:dyDescent="0.35">
      <c r="A263" s="44" t="s">
        <v>37</v>
      </c>
      <c r="B263" s="5"/>
      <c r="C263" s="6"/>
      <c r="D263" s="7"/>
      <c r="E263" s="5"/>
      <c r="F263" s="6"/>
      <c r="G263" s="7"/>
      <c r="H263" s="5"/>
      <c r="I263" s="6"/>
      <c r="J263" s="7"/>
      <c r="K263" s="5"/>
      <c r="L263" s="6"/>
      <c r="M263" s="7"/>
      <c r="N263" s="5"/>
      <c r="O263" s="6"/>
      <c r="P263" s="7"/>
      <c r="Q263" s="5"/>
      <c r="R263" s="6"/>
      <c r="S263" s="7"/>
      <c r="T263" s="5"/>
      <c r="U263" s="6"/>
      <c r="V263" s="7"/>
      <c r="W263" s="48">
        <f>SUM($B$263,$E$263,$H$263,$K$263,$N$263,$Q$263,$T$263,)</f>
        <v>0</v>
      </c>
      <c r="X263" s="49">
        <f>SUM($C$263,$F$263,$I$263,$L$263,$O$263,$R$263,$U$263)</f>
        <v>0</v>
      </c>
      <c r="Y263" s="50">
        <f>SUM($D$263,$G$263,$J$263,$M$263,$P$263,$S$263,$V$263)</f>
        <v>0</v>
      </c>
      <c r="Z263" s="153"/>
      <c r="AA263" s="153"/>
      <c r="AB263" s="147"/>
      <c r="AC263" s="147"/>
      <c r="AD263" s="147"/>
      <c r="AK263" s="43"/>
      <c r="AL263" s="43"/>
    </row>
    <row r="264" spans="1:38" ht="15" thickBot="1" x14ac:dyDescent="0.35">
      <c r="A264" s="54" t="s">
        <v>38</v>
      </c>
      <c r="B264" s="55"/>
      <c r="C264" s="56">
        <f>SUM(B262:D262)</f>
        <v>0</v>
      </c>
      <c r="D264" s="57"/>
      <c r="E264" s="55"/>
      <c r="F264" s="56">
        <f>SUM(E262:G262)</f>
        <v>0</v>
      </c>
      <c r="G264" s="57"/>
      <c r="H264" s="55"/>
      <c r="I264" s="56">
        <f>SUM(H262:J262)</f>
        <v>0</v>
      </c>
      <c r="J264" s="57"/>
      <c r="K264" s="55"/>
      <c r="L264" s="56">
        <f>SUM(K262:M262)</f>
        <v>0</v>
      </c>
      <c r="M264" s="57"/>
      <c r="N264" s="55"/>
      <c r="O264" s="56">
        <f>SUM(N262:P262)</f>
        <v>0</v>
      </c>
      <c r="P264" s="57"/>
      <c r="Q264" s="55"/>
      <c r="R264" s="56">
        <f>SUM(Q262:S262)</f>
        <v>0</v>
      </c>
      <c r="S264" s="57"/>
      <c r="T264" s="55"/>
      <c r="U264" s="56">
        <f>SUM(T262:V262)</f>
        <v>0</v>
      </c>
      <c r="V264" s="57"/>
      <c r="W264" s="167" t="s">
        <v>80</v>
      </c>
      <c r="X264" s="168"/>
      <c r="Y264" s="169"/>
      <c r="Z264" s="153"/>
      <c r="AA264" s="153"/>
      <c r="AB264" s="147"/>
      <c r="AC264" s="147"/>
      <c r="AD264" s="147"/>
      <c r="AK264" s="43"/>
      <c r="AL264" s="43"/>
    </row>
    <row r="265" spans="1:38" ht="15" thickBot="1" x14ac:dyDescent="0.35">
      <c r="A265" s="54" t="s">
        <v>40</v>
      </c>
      <c r="B265" s="58"/>
      <c r="C265" s="56">
        <f>SUM(B263:D263)</f>
        <v>0</v>
      </c>
      <c r="D265" s="59"/>
      <c r="E265" s="58"/>
      <c r="F265" s="56">
        <f>SUM(E263:G263)</f>
        <v>0</v>
      </c>
      <c r="G265" s="59"/>
      <c r="H265" s="58"/>
      <c r="I265" s="56">
        <f>SUM(H263:J263)</f>
        <v>0</v>
      </c>
      <c r="J265" s="59"/>
      <c r="K265" s="58"/>
      <c r="L265" s="56">
        <f>SUM(K263:M263)</f>
        <v>0</v>
      </c>
      <c r="M265" s="59"/>
      <c r="N265" s="58"/>
      <c r="O265" s="56">
        <f>SUM(N263:P263)</f>
        <v>0</v>
      </c>
      <c r="P265" s="59"/>
      <c r="Q265" s="58"/>
      <c r="R265" s="56">
        <f>SUM(Q263:S263)</f>
        <v>0</v>
      </c>
      <c r="S265" s="59"/>
      <c r="T265" s="58"/>
      <c r="U265" s="56">
        <f>SUM(T263:V263)</f>
        <v>0</v>
      </c>
      <c r="V265" s="59"/>
      <c r="W265" s="170"/>
      <c r="X265" s="171"/>
      <c r="Y265" s="172"/>
      <c r="Z265" s="154"/>
      <c r="AA265" s="154"/>
      <c r="AB265" s="148"/>
      <c r="AC265" s="148"/>
      <c r="AD265" s="148"/>
      <c r="AK265" s="43"/>
      <c r="AL265" s="43"/>
    </row>
    <row r="266" spans="1:38" ht="21" thickBot="1" x14ac:dyDescent="0.35">
      <c r="A266" s="33" t="s">
        <v>23</v>
      </c>
      <c r="B266" s="176">
        <f>B260+7</f>
        <v>44298</v>
      </c>
      <c r="C266" s="177"/>
      <c r="D266" s="178"/>
      <c r="E266" s="176">
        <f>B266+1</f>
        <v>44299</v>
      </c>
      <c r="F266" s="177"/>
      <c r="G266" s="178"/>
      <c r="H266" s="176">
        <f t="shared" ref="H266" si="211">E266+1</f>
        <v>44300</v>
      </c>
      <c r="I266" s="177"/>
      <c r="J266" s="178"/>
      <c r="K266" s="176">
        <f t="shared" ref="K266" si="212">H266+1</f>
        <v>44301</v>
      </c>
      <c r="L266" s="177"/>
      <c r="M266" s="178"/>
      <c r="N266" s="176">
        <f t="shared" ref="N266" si="213">K266+1</f>
        <v>44302</v>
      </c>
      <c r="O266" s="177"/>
      <c r="P266" s="178"/>
      <c r="Q266" s="176">
        <f t="shared" ref="Q266" si="214">N266+1</f>
        <v>44303</v>
      </c>
      <c r="R266" s="177"/>
      <c r="S266" s="178"/>
      <c r="T266" s="176">
        <f t="shared" ref="T266" si="215">Q266+1</f>
        <v>44304</v>
      </c>
      <c r="U266" s="177"/>
      <c r="V266" s="178"/>
      <c r="W266" s="149" t="s">
        <v>24</v>
      </c>
      <c r="X266" s="150"/>
      <c r="Y266" s="151"/>
      <c r="Z266" s="34" t="s">
        <v>25</v>
      </c>
      <c r="AA266" s="34" t="s">
        <v>26</v>
      </c>
      <c r="AB266" s="34" t="s">
        <v>27</v>
      </c>
      <c r="AC266" s="34" t="s">
        <v>28</v>
      </c>
      <c r="AD266" s="34" t="s">
        <v>27</v>
      </c>
      <c r="AK266" s="43"/>
      <c r="AL266" s="35"/>
    </row>
    <row r="267" spans="1:38" ht="15" thickBot="1" x14ac:dyDescent="0.35">
      <c r="A267" s="36" t="s">
        <v>29</v>
      </c>
      <c r="B267" s="37" t="s">
        <v>30</v>
      </c>
      <c r="C267" s="38" t="s">
        <v>31</v>
      </c>
      <c r="D267" s="39" t="s">
        <v>32</v>
      </c>
      <c r="E267" s="37" t="s">
        <v>30</v>
      </c>
      <c r="F267" s="38" t="s">
        <v>31</v>
      </c>
      <c r="G267" s="39" t="s">
        <v>32</v>
      </c>
      <c r="H267" s="37" t="s">
        <v>30</v>
      </c>
      <c r="I267" s="38" t="s">
        <v>31</v>
      </c>
      <c r="J267" s="39" t="s">
        <v>32</v>
      </c>
      <c r="K267" s="37" t="s">
        <v>30</v>
      </c>
      <c r="L267" s="38" t="s">
        <v>31</v>
      </c>
      <c r="M267" s="39" t="s">
        <v>32</v>
      </c>
      <c r="N267" s="37" t="s">
        <v>30</v>
      </c>
      <c r="O267" s="38" t="s">
        <v>31</v>
      </c>
      <c r="P267" s="39" t="s">
        <v>32</v>
      </c>
      <c r="Q267" s="37" t="s">
        <v>30</v>
      </c>
      <c r="R267" s="38" t="s">
        <v>31</v>
      </c>
      <c r="S267" s="39" t="s">
        <v>32</v>
      </c>
      <c r="T267" s="37" t="s">
        <v>30</v>
      </c>
      <c r="U267" s="38" t="s">
        <v>31</v>
      </c>
      <c r="V267" s="39" t="s">
        <v>32</v>
      </c>
      <c r="W267" s="40" t="s">
        <v>33</v>
      </c>
      <c r="X267" s="41" t="s">
        <v>34</v>
      </c>
      <c r="Y267" s="42" t="s">
        <v>35</v>
      </c>
      <c r="Z267" s="152">
        <f>SUM(C270:V270)</f>
        <v>0</v>
      </c>
      <c r="AA267" s="152">
        <f>SUM(C271:V271)</f>
        <v>0</v>
      </c>
      <c r="AB267" s="146" t="str">
        <f>IF(ISERROR((Z267/Z261)-1),"",(Z267/Z261)-1)</f>
        <v/>
      </c>
      <c r="AC267" s="146" t="str">
        <f>IF(ISERROR((AA267/AA261)-1),"",(AA267/AA261)-1)</f>
        <v/>
      </c>
      <c r="AD267" s="146" t="str">
        <f>IF(ISERROR((Z267/Z255)-1),"",(Z267/Z255)-1)</f>
        <v/>
      </c>
      <c r="AK267" s="43"/>
      <c r="AL267" s="43"/>
    </row>
    <row r="268" spans="1:38" x14ac:dyDescent="0.3">
      <c r="A268" s="44" t="s">
        <v>36</v>
      </c>
      <c r="B268" s="45">
        <f>IFERROR((VLOOKUP(B266,'input from AMS loads'!$A$1:$E$999,2,FALSE)),0)</f>
        <v>0</v>
      </c>
      <c r="C268" s="46">
        <f>IFERROR((VLOOKUP(B266,'input from AMS loads'!$A$1:$E$999,3,FALSE)),0)</f>
        <v>0</v>
      </c>
      <c r="D268" s="47">
        <f>IFERROR((VLOOKUP(B266,'input from AMS loads'!$A$1:$E$999,4,FALSE)),0)</f>
        <v>0</v>
      </c>
      <c r="E268" s="45">
        <f>IFERROR((VLOOKUP(E266,'input from AMS loads'!$A$1:$E$999,2,FALSE)),0)</f>
        <v>0</v>
      </c>
      <c r="F268" s="46">
        <f>IFERROR((VLOOKUP(E266,'input from AMS loads'!$A$1:$E$999,3,FALSE)),0)</f>
        <v>0</v>
      </c>
      <c r="G268" s="47">
        <f>IFERROR((VLOOKUP(E266,'input from AMS loads'!$A$1:$E$999,4,FALSE)),0)</f>
        <v>0</v>
      </c>
      <c r="H268" s="45">
        <f>IFERROR((VLOOKUP(H266,'input from AMS loads'!$A$1:$E$999,2,FALSE)),0)</f>
        <v>0</v>
      </c>
      <c r="I268" s="46">
        <f>IFERROR((VLOOKUP(H266,'input from AMS loads'!$A$1:$E$999,3,FALSE)),0)</f>
        <v>0</v>
      </c>
      <c r="J268" s="47">
        <f>IFERROR((VLOOKUP(H266,'input from AMS loads'!$A$1:$E$999,4,FALSE)),0)</f>
        <v>0</v>
      </c>
      <c r="K268" s="45">
        <f>IFERROR((VLOOKUP(K266,'input from AMS loads'!$A$1:$E$999,2,FALSE)),0)</f>
        <v>0</v>
      </c>
      <c r="L268" s="46">
        <f>IFERROR((VLOOKUP(K266,'input from AMS loads'!$A$1:$E$999,3,FALSE)),0)</f>
        <v>0</v>
      </c>
      <c r="M268" s="47">
        <f>IFERROR((VLOOKUP(K266,'input from AMS loads'!$A$1:$E$999,4,FALSE)),0)</f>
        <v>0</v>
      </c>
      <c r="N268" s="45">
        <f>IFERROR((VLOOKUP(N266,'input from AMS loads'!$A$1:$E$999,2,FALSE)),0)</f>
        <v>0</v>
      </c>
      <c r="O268" s="46">
        <f>IFERROR((VLOOKUP(N266,'input from AMS loads'!$A$1:$E$999,3,FALSE)),0)</f>
        <v>0</v>
      </c>
      <c r="P268" s="47">
        <f>IFERROR((VLOOKUP(N266,'input from AMS loads'!$A$1:$E$999,4,FALSE)),0)</f>
        <v>0</v>
      </c>
      <c r="Q268" s="45">
        <f>IFERROR((VLOOKUP(Q266,'input from AMS loads'!$A$1:$E$999,2,FALSE)),0)</f>
        <v>0</v>
      </c>
      <c r="R268" s="46">
        <f>IFERROR((VLOOKUP(Q266,'input from AMS loads'!$A$1:$E$999,3,FALSE)),0)</f>
        <v>0</v>
      </c>
      <c r="S268" s="47">
        <f>IFERROR((VLOOKUP(Q266,'input from AMS loads'!$A$1:$E$999,4,FALSE)),0)</f>
        <v>0</v>
      </c>
      <c r="T268" s="45">
        <f>IFERROR((VLOOKUP(T266,'input from AMS loads'!$A$1:$E$999,2,FALSE)),0)</f>
        <v>0</v>
      </c>
      <c r="U268" s="46">
        <f>IFERROR((VLOOKUP(T266,'input from AMS loads'!$A$1:$E$999,3,FALSE)),0)</f>
        <v>0</v>
      </c>
      <c r="V268" s="47">
        <f>IFERROR((VLOOKUP(T266,'input from AMS loads'!$A$1:$E$999,4,FALSE)),0)</f>
        <v>0</v>
      </c>
      <c r="W268" s="48">
        <f>SUM($B$268,$E$268,$H$268,$K$268,$N$268,$Q$268,$T$268)</f>
        <v>0</v>
      </c>
      <c r="X268" s="49">
        <f>SUM($C$268,$F$268,$I$268,$L$268,$O$268,$R$268,$U$268)</f>
        <v>0</v>
      </c>
      <c r="Y268" s="50">
        <f>SUM($D$268,$G$268,$J$268,$M$268,$P$268,$S$268,$V$268)</f>
        <v>0</v>
      </c>
      <c r="Z268" s="153"/>
      <c r="AA268" s="153"/>
      <c r="AB268" s="147"/>
      <c r="AC268" s="147"/>
      <c r="AD268" s="147"/>
      <c r="AK268" s="35"/>
      <c r="AL268" s="43"/>
    </row>
    <row r="269" spans="1:38" ht="15" thickBot="1" x14ac:dyDescent="0.35">
      <c r="A269" s="44" t="s">
        <v>37</v>
      </c>
      <c r="B269" s="5"/>
      <c r="C269" s="6"/>
      <c r="D269" s="7"/>
      <c r="E269" s="5"/>
      <c r="F269" s="6"/>
      <c r="G269" s="7"/>
      <c r="H269" s="5"/>
      <c r="I269" s="6"/>
      <c r="J269" s="7"/>
      <c r="K269" s="5"/>
      <c r="L269" s="6"/>
      <c r="M269" s="7"/>
      <c r="N269" s="5"/>
      <c r="O269" s="6"/>
      <c r="P269" s="7"/>
      <c r="Q269" s="5"/>
      <c r="R269" s="6"/>
      <c r="S269" s="7"/>
      <c r="T269" s="5"/>
      <c r="U269" s="6"/>
      <c r="V269" s="7"/>
      <c r="W269" s="48">
        <f>SUM($B$269,$E$269,$H$269,$K$269,$N$269,$Q$269,$T$269,)</f>
        <v>0</v>
      </c>
      <c r="X269" s="49">
        <f>SUM($C$269,$F$269,$I$269,$L$269,$O$269,$R$269,$U$269)</f>
        <v>0</v>
      </c>
      <c r="Y269" s="50">
        <f>SUM($D$269,$G$269,$J$269,$M$269,$P$269,$S$269,$V$269)</f>
        <v>0</v>
      </c>
      <c r="Z269" s="153"/>
      <c r="AA269" s="153"/>
      <c r="AB269" s="147"/>
      <c r="AC269" s="147"/>
      <c r="AD269" s="147"/>
      <c r="AK269" s="43"/>
      <c r="AL269" s="43"/>
    </row>
    <row r="270" spans="1:38" ht="15" thickBot="1" x14ac:dyDescent="0.35">
      <c r="A270" s="54" t="s">
        <v>38</v>
      </c>
      <c r="B270" s="55"/>
      <c r="C270" s="56">
        <f>SUM(B268:D268)</f>
        <v>0</v>
      </c>
      <c r="D270" s="57"/>
      <c r="E270" s="55"/>
      <c r="F270" s="56">
        <f>SUM(E268:G268)</f>
        <v>0</v>
      </c>
      <c r="G270" s="57"/>
      <c r="H270" s="55"/>
      <c r="I270" s="56">
        <f>SUM(H268:J268)</f>
        <v>0</v>
      </c>
      <c r="J270" s="57"/>
      <c r="K270" s="55"/>
      <c r="L270" s="56">
        <f>SUM(K268:M268)</f>
        <v>0</v>
      </c>
      <c r="M270" s="57"/>
      <c r="N270" s="55"/>
      <c r="O270" s="56">
        <f>SUM(N268:P268)</f>
        <v>0</v>
      </c>
      <c r="P270" s="57"/>
      <c r="Q270" s="55"/>
      <c r="R270" s="56">
        <f>SUM(Q268:S268)</f>
        <v>0</v>
      </c>
      <c r="S270" s="57"/>
      <c r="T270" s="55"/>
      <c r="U270" s="56">
        <f>SUM(T268:V268)</f>
        <v>0</v>
      </c>
      <c r="V270" s="57"/>
      <c r="W270" s="167" t="s">
        <v>81</v>
      </c>
      <c r="X270" s="168"/>
      <c r="Y270" s="169"/>
      <c r="Z270" s="153"/>
      <c r="AA270" s="153"/>
      <c r="AB270" s="147"/>
      <c r="AC270" s="147"/>
      <c r="AD270" s="147"/>
      <c r="AK270" s="43"/>
      <c r="AL270" s="43"/>
    </row>
    <row r="271" spans="1:38" ht="15" thickBot="1" x14ac:dyDescent="0.35">
      <c r="A271" s="54" t="s">
        <v>40</v>
      </c>
      <c r="B271" s="58"/>
      <c r="C271" s="56">
        <f>SUM(B269:D269)</f>
        <v>0</v>
      </c>
      <c r="D271" s="59"/>
      <c r="E271" s="58"/>
      <c r="F271" s="56">
        <f>SUM(E269:G269)</f>
        <v>0</v>
      </c>
      <c r="G271" s="59"/>
      <c r="H271" s="58"/>
      <c r="I271" s="56">
        <f>SUM(H269:J269)</f>
        <v>0</v>
      </c>
      <c r="J271" s="59"/>
      <c r="K271" s="58"/>
      <c r="L271" s="56">
        <f>SUM(K269:M269)</f>
        <v>0</v>
      </c>
      <c r="M271" s="59"/>
      <c r="N271" s="58"/>
      <c r="O271" s="56">
        <f>SUM(N269:P269)</f>
        <v>0</v>
      </c>
      <c r="P271" s="59"/>
      <c r="Q271" s="58"/>
      <c r="R271" s="56">
        <f>SUM(Q269:S269)</f>
        <v>0</v>
      </c>
      <c r="S271" s="59"/>
      <c r="T271" s="58"/>
      <c r="U271" s="56">
        <f>SUM(T269:V269)</f>
        <v>0</v>
      </c>
      <c r="V271" s="59"/>
      <c r="W271" s="170"/>
      <c r="X271" s="171"/>
      <c r="Y271" s="172"/>
      <c r="Z271" s="154"/>
      <c r="AA271" s="154"/>
      <c r="AB271" s="148"/>
      <c r="AC271" s="148"/>
      <c r="AD271" s="148"/>
      <c r="AK271" s="43"/>
      <c r="AL271" s="43"/>
    </row>
    <row r="272" spans="1:38" ht="21" thickBot="1" x14ac:dyDescent="0.35">
      <c r="A272" s="33" t="s">
        <v>23</v>
      </c>
      <c r="B272" s="176">
        <f>B266+7</f>
        <v>44305</v>
      </c>
      <c r="C272" s="177"/>
      <c r="D272" s="178"/>
      <c r="E272" s="176">
        <f>B272+1</f>
        <v>44306</v>
      </c>
      <c r="F272" s="177"/>
      <c r="G272" s="178"/>
      <c r="H272" s="176">
        <f t="shared" ref="H272" si="216">E272+1</f>
        <v>44307</v>
      </c>
      <c r="I272" s="177"/>
      <c r="J272" s="178"/>
      <c r="K272" s="176">
        <f t="shared" ref="K272" si="217">H272+1</f>
        <v>44308</v>
      </c>
      <c r="L272" s="177"/>
      <c r="M272" s="178"/>
      <c r="N272" s="176">
        <f t="shared" ref="N272" si="218">K272+1</f>
        <v>44309</v>
      </c>
      <c r="O272" s="177"/>
      <c r="P272" s="178"/>
      <c r="Q272" s="176">
        <f t="shared" ref="Q272" si="219">N272+1</f>
        <v>44310</v>
      </c>
      <c r="R272" s="177"/>
      <c r="S272" s="178"/>
      <c r="T272" s="176">
        <f t="shared" ref="T272" si="220">Q272+1</f>
        <v>44311</v>
      </c>
      <c r="U272" s="177"/>
      <c r="V272" s="178"/>
      <c r="W272" s="149" t="s">
        <v>24</v>
      </c>
      <c r="X272" s="150"/>
      <c r="Y272" s="151"/>
      <c r="Z272" s="34" t="s">
        <v>25</v>
      </c>
      <c r="AA272" s="34" t="s">
        <v>26</v>
      </c>
      <c r="AB272" s="34" t="s">
        <v>27</v>
      </c>
      <c r="AC272" s="34" t="s">
        <v>28</v>
      </c>
      <c r="AD272" s="34" t="s">
        <v>27</v>
      </c>
      <c r="AK272" s="43"/>
      <c r="AL272" s="35"/>
    </row>
    <row r="273" spans="1:38" ht="15" thickBot="1" x14ac:dyDescent="0.35">
      <c r="A273" s="36" t="s">
        <v>29</v>
      </c>
      <c r="B273" s="37" t="s">
        <v>30</v>
      </c>
      <c r="C273" s="38" t="s">
        <v>31</v>
      </c>
      <c r="D273" s="39" t="s">
        <v>32</v>
      </c>
      <c r="E273" s="37" t="s">
        <v>30</v>
      </c>
      <c r="F273" s="38" t="s">
        <v>31</v>
      </c>
      <c r="G273" s="39" t="s">
        <v>32</v>
      </c>
      <c r="H273" s="37" t="s">
        <v>30</v>
      </c>
      <c r="I273" s="38" t="s">
        <v>31</v>
      </c>
      <c r="J273" s="39" t="s">
        <v>32</v>
      </c>
      <c r="K273" s="37" t="s">
        <v>30</v>
      </c>
      <c r="L273" s="38" t="s">
        <v>31</v>
      </c>
      <c r="M273" s="39" t="s">
        <v>32</v>
      </c>
      <c r="N273" s="37" t="s">
        <v>30</v>
      </c>
      <c r="O273" s="38" t="s">
        <v>31</v>
      </c>
      <c r="P273" s="39" t="s">
        <v>32</v>
      </c>
      <c r="Q273" s="37" t="s">
        <v>30</v>
      </c>
      <c r="R273" s="38" t="s">
        <v>31</v>
      </c>
      <c r="S273" s="39" t="s">
        <v>32</v>
      </c>
      <c r="T273" s="37" t="s">
        <v>30</v>
      </c>
      <c r="U273" s="38" t="s">
        <v>31</v>
      </c>
      <c r="V273" s="39" t="s">
        <v>32</v>
      </c>
      <c r="W273" s="40" t="s">
        <v>33</v>
      </c>
      <c r="X273" s="41" t="s">
        <v>34</v>
      </c>
      <c r="Y273" s="42" t="s">
        <v>35</v>
      </c>
      <c r="Z273" s="152">
        <f>SUM(C276:V276)</f>
        <v>0</v>
      </c>
      <c r="AA273" s="152">
        <f>SUM(C277:V277)</f>
        <v>0</v>
      </c>
      <c r="AB273" s="146" t="str">
        <f>IF(ISERROR((Z273/Z267)-1),"",(Z273/Z267)-1)</f>
        <v/>
      </c>
      <c r="AC273" s="146" t="str">
        <f>IF(ISERROR((AA273/AA267)-1),"",(AA273/AA267)-1)</f>
        <v/>
      </c>
      <c r="AD273" s="146" t="str">
        <f>IF(ISERROR((Z273/Z261)-1),"",(Z273/Z261)-1)</f>
        <v/>
      </c>
      <c r="AK273" s="43"/>
      <c r="AL273" s="43"/>
    </row>
    <row r="274" spans="1:38" x14ac:dyDescent="0.3">
      <c r="A274" s="44" t="s">
        <v>36</v>
      </c>
      <c r="B274" s="45">
        <f>IFERROR((VLOOKUP(B272,'input from AMS loads'!$A$1:$E$999,2,FALSE)),0)</f>
        <v>0</v>
      </c>
      <c r="C274" s="46">
        <f>IFERROR((VLOOKUP(B272,'input from AMS loads'!$A$1:$E$999,3,FALSE)),0)</f>
        <v>0</v>
      </c>
      <c r="D274" s="47">
        <f>IFERROR((VLOOKUP(B272,'input from AMS loads'!$A$1:$E$999,4,FALSE)),0)</f>
        <v>0</v>
      </c>
      <c r="E274" s="45">
        <f>IFERROR((VLOOKUP(E272,'input from AMS loads'!$A$1:$E$999,2,FALSE)),0)</f>
        <v>0</v>
      </c>
      <c r="F274" s="46">
        <f>IFERROR((VLOOKUP(E272,'input from AMS loads'!$A$1:$E$999,3,FALSE)),0)</f>
        <v>0</v>
      </c>
      <c r="G274" s="47">
        <f>IFERROR((VLOOKUP(E272,'input from AMS loads'!$A$1:$E$999,4,FALSE)),0)</f>
        <v>0</v>
      </c>
      <c r="H274" s="45">
        <f>IFERROR((VLOOKUP(H272,'input from AMS loads'!$A$1:$E$999,2,FALSE)),0)</f>
        <v>0</v>
      </c>
      <c r="I274" s="46">
        <f>IFERROR((VLOOKUP(H272,'input from AMS loads'!$A$1:$E$999,3,FALSE)),0)</f>
        <v>0</v>
      </c>
      <c r="J274" s="47">
        <f>IFERROR((VLOOKUP(H272,'input from AMS loads'!$A$1:$E$999,4,FALSE)),0)</f>
        <v>0</v>
      </c>
      <c r="K274" s="45">
        <f>IFERROR((VLOOKUP(K272,'input from AMS loads'!$A$1:$E$999,2,FALSE)),0)</f>
        <v>0</v>
      </c>
      <c r="L274" s="46">
        <f>IFERROR((VLOOKUP(K272,'input from AMS loads'!$A$1:$E$999,3,FALSE)),0)</f>
        <v>0</v>
      </c>
      <c r="M274" s="47">
        <f>IFERROR((VLOOKUP(K272,'input from AMS loads'!$A$1:$E$999,4,FALSE)),0)</f>
        <v>0</v>
      </c>
      <c r="N274" s="45">
        <f>IFERROR((VLOOKUP(N272,'input from AMS loads'!$A$1:$E$999,2,FALSE)),0)</f>
        <v>0</v>
      </c>
      <c r="O274" s="46">
        <f>IFERROR((VLOOKUP(N272,'input from AMS loads'!$A$1:$E$999,3,FALSE)),0)</f>
        <v>0</v>
      </c>
      <c r="P274" s="47">
        <f>IFERROR((VLOOKUP(N272,'input from AMS loads'!$A$1:$E$999,4,FALSE)),0)</f>
        <v>0</v>
      </c>
      <c r="Q274" s="45">
        <f>IFERROR((VLOOKUP(Q272,'input from AMS loads'!$A$1:$E$999,2,FALSE)),0)</f>
        <v>0</v>
      </c>
      <c r="R274" s="46">
        <f>IFERROR((VLOOKUP(Q272,'input from AMS loads'!$A$1:$E$999,3,FALSE)),0)</f>
        <v>0</v>
      </c>
      <c r="S274" s="47">
        <f>IFERROR((VLOOKUP(Q272,'input from AMS loads'!$A$1:$E$999,4,FALSE)),0)</f>
        <v>0</v>
      </c>
      <c r="T274" s="45">
        <f>IFERROR((VLOOKUP(T272,'input from AMS loads'!$A$1:$E$999,2,FALSE)),0)</f>
        <v>0</v>
      </c>
      <c r="U274" s="46">
        <f>IFERROR((VLOOKUP(T272,'input from AMS loads'!$A$1:$E$999,3,FALSE)),0)</f>
        <v>0</v>
      </c>
      <c r="V274" s="47">
        <f>IFERROR((VLOOKUP(T272,'input from AMS loads'!$A$1:$E$999,4,FALSE)),0)</f>
        <v>0</v>
      </c>
      <c r="W274" s="48">
        <f>SUM($B$274,$E$274,$H$274,$K$274,$N$274,$Q$274,$T$274,)</f>
        <v>0</v>
      </c>
      <c r="X274" s="49">
        <f>SUM($C$274,$F$274,$I$274,$L$274,$O$274,$R$274,$U$274)</f>
        <v>0</v>
      </c>
      <c r="Y274" s="50">
        <f>SUM($D$274,$G$274,$J$274,$M$274,$P$274,$S$274,$V$274)</f>
        <v>0</v>
      </c>
      <c r="Z274" s="153"/>
      <c r="AA274" s="153"/>
      <c r="AB274" s="147"/>
      <c r="AC274" s="147"/>
      <c r="AD274" s="147"/>
      <c r="AK274" s="35"/>
      <c r="AL274" s="43"/>
    </row>
    <row r="275" spans="1:38" ht="15" thickBot="1" x14ac:dyDescent="0.35">
      <c r="A275" s="44" t="s">
        <v>37</v>
      </c>
      <c r="B275" s="5"/>
      <c r="C275" s="6"/>
      <c r="D275" s="7"/>
      <c r="E275" s="5"/>
      <c r="F275" s="6"/>
      <c r="G275" s="7"/>
      <c r="H275" s="5"/>
      <c r="I275" s="6"/>
      <c r="J275" s="7"/>
      <c r="K275" s="5"/>
      <c r="L275" s="6"/>
      <c r="M275" s="7"/>
      <c r="N275" s="5"/>
      <c r="O275" s="6"/>
      <c r="P275" s="7"/>
      <c r="Q275" s="5"/>
      <c r="R275" s="6"/>
      <c r="S275" s="7"/>
      <c r="T275" s="5"/>
      <c r="U275" s="6"/>
      <c r="V275" s="7"/>
      <c r="W275" s="48">
        <f>SUM($B$275,$E$275,$H$275,$K$275,$N$275,$Q$275,$T$275,)</f>
        <v>0</v>
      </c>
      <c r="X275" s="49">
        <f>SUM($C$275,$F$275,$I$275,$L$275,$O$275,$R$275,$U$275)</f>
        <v>0</v>
      </c>
      <c r="Y275" s="50">
        <f>SUM($D$275,$G$275,$J$275,$M$275,$P$275,$S$275,$V$275)</f>
        <v>0</v>
      </c>
      <c r="Z275" s="153"/>
      <c r="AA275" s="153"/>
      <c r="AB275" s="147"/>
      <c r="AC275" s="147"/>
      <c r="AD275" s="147"/>
      <c r="AK275" s="43"/>
      <c r="AL275" s="43"/>
    </row>
    <row r="276" spans="1:38" ht="15" thickBot="1" x14ac:dyDescent="0.35">
      <c r="A276" s="54" t="s">
        <v>38</v>
      </c>
      <c r="B276" s="55"/>
      <c r="C276" s="56">
        <f>SUM(B274:D274)</f>
        <v>0</v>
      </c>
      <c r="D276" s="57"/>
      <c r="E276" s="55"/>
      <c r="F276" s="56">
        <f>SUM(E274:G274)</f>
        <v>0</v>
      </c>
      <c r="G276" s="57"/>
      <c r="H276" s="55"/>
      <c r="I276" s="56">
        <f>SUM(H274:J274)</f>
        <v>0</v>
      </c>
      <c r="J276" s="57"/>
      <c r="K276" s="55"/>
      <c r="L276" s="56">
        <f>SUM(K274:M274)</f>
        <v>0</v>
      </c>
      <c r="M276" s="57"/>
      <c r="N276" s="55"/>
      <c r="O276" s="56">
        <f>SUM(N274:P274)</f>
        <v>0</v>
      </c>
      <c r="P276" s="57"/>
      <c r="Q276" s="55"/>
      <c r="R276" s="56">
        <f>SUM(Q274:S274)</f>
        <v>0</v>
      </c>
      <c r="S276" s="57"/>
      <c r="T276" s="55"/>
      <c r="U276" s="56">
        <f>SUM(T274:V274)</f>
        <v>0</v>
      </c>
      <c r="V276" s="57"/>
      <c r="W276" s="167" t="s">
        <v>82</v>
      </c>
      <c r="X276" s="168"/>
      <c r="Y276" s="169"/>
      <c r="Z276" s="153"/>
      <c r="AA276" s="153"/>
      <c r="AB276" s="147"/>
      <c r="AC276" s="147"/>
      <c r="AD276" s="147"/>
      <c r="AK276" s="43"/>
      <c r="AL276" s="43"/>
    </row>
    <row r="277" spans="1:38" ht="15" thickBot="1" x14ac:dyDescent="0.35">
      <c r="A277" s="54" t="s">
        <v>40</v>
      </c>
      <c r="B277" s="58"/>
      <c r="C277" s="56">
        <f>SUM(B275:D275)</f>
        <v>0</v>
      </c>
      <c r="D277" s="59"/>
      <c r="E277" s="58"/>
      <c r="F277" s="56">
        <f>SUM(E275:G275)</f>
        <v>0</v>
      </c>
      <c r="G277" s="59"/>
      <c r="H277" s="58"/>
      <c r="I277" s="56">
        <f>SUM(H275:J275)</f>
        <v>0</v>
      </c>
      <c r="J277" s="59"/>
      <c r="K277" s="58"/>
      <c r="L277" s="56">
        <f>SUM(K275:M275)</f>
        <v>0</v>
      </c>
      <c r="M277" s="59"/>
      <c r="N277" s="58"/>
      <c r="O277" s="56">
        <f>SUM(N275:P275)</f>
        <v>0</v>
      </c>
      <c r="P277" s="59"/>
      <c r="Q277" s="58"/>
      <c r="R277" s="56">
        <f>SUM(Q275:S275)</f>
        <v>0</v>
      </c>
      <c r="S277" s="59"/>
      <c r="T277" s="58"/>
      <c r="U277" s="56">
        <f>SUM(T275:V275)</f>
        <v>0</v>
      </c>
      <c r="V277" s="59"/>
      <c r="W277" s="170"/>
      <c r="X277" s="171"/>
      <c r="Y277" s="172"/>
      <c r="Z277" s="154"/>
      <c r="AA277" s="154"/>
      <c r="AB277" s="148"/>
      <c r="AC277" s="148"/>
      <c r="AD277" s="148"/>
      <c r="AK277" s="43"/>
      <c r="AL277" s="43"/>
    </row>
    <row r="278" spans="1:38" ht="21" thickBot="1" x14ac:dyDescent="0.35">
      <c r="A278" s="33" t="s">
        <v>23</v>
      </c>
      <c r="B278" s="157">
        <f>B272+7</f>
        <v>44312</v>
      </c>
      <c r="C278" s="158"/>
      <c r="D278" s="159"/>
      <c r="E278" s="176">
        <f>B278+1</f>
        <v>44313</v>
      </c>
      <c r="F278" s="177"/>
      <c r="G278" s="178"/>
      <c r="H278" s="157">
        <f t="shared" ref="H278" si="221">E278+1</f>
        <v>44314</v>
      </c>
      <c r="I278" s="158"/>
      <c r="J278" s="159"/>
      <c r="K278" s="157">
        <f t="shared" ref="K278" si="222">H278+1</f>
        <v>44315</v>
      </c>
      <c r="L278" s="158"/>
      <c r="M278" s="159"/>
      <c r="N278" s="176">
        <f t="shared" ref="N278" si="223">K278+1</f>
        <v>44316</v>
      </c>
      <c r="O278" s="177"/>
      <c r="P278" s="178"/>
      <c r="Q278" s="157">
        <f t="shared" ref="Q278" si="224">N278+1</f>
        <v>44317</v>
      </c>
      <c r="R278" s="158"/>
      <c r="S278" s="159"/>
      <c r="T278" s="157">
        <f t="shared" ref="T278" si="225">Q278+1</f>
        <v>44318</v>
      </c>
      <c r="U278" s="158"/>
      <c r="V278" s="159"/>
      <c r="W278" s="149" t="s">
        <v>24</v>
      </c>
      <c r="X278" s="150"/>
      <c r="Y278" s="151"/>
      <c r="Z278" s="34" t="s">
        <v>25</v>
      </c>
      <c r="AA278" s="34" t="s">
        <v>26</v>
      </c>
      <c r="AB278" s="34" t="s">
        <v>27</v>
      </c>
      <c r="AC278" s="34" t="s">
        <v>28</v>
      </c>
      <c r="AD278" s="34" t="s">
        <v>27</v>
      </c>
      <c r="AK278" s="43"/>
      <c r="AL278" s="35"/>
    </row>
    <row r="279" spans="1:38" ht="15" thickBot="1" x14ac:dyDescent="0.35">
      <c r="A279" s="36" t="s">
        <v>29</v>
      </c>
      <c r="B279" s="37" t="s">
        <v>30</v>
      </c>
      <c r="C279" s="38" t="s">
        <v>31</v>
      </c>
      <c r="D279" s="39" t="s">
        <v>32</v>
      </c>
      <c r="E279" s="37" t="s">
        <v>30</v>
      </c>
      <c r="F279" s="38" t="s">
        <v>31</v>
      </c>
      <c r="G279" s="39" t="s">
        <v>32</v>
      </c>
      <c r="H279" s="37" t="s">
        <v>30</v>
      </c>
      <c r="I279" s="38" t="s">
        <v>31</v>
      </c>
      <c r="J279" s="39" t="s">
        <v>32</v>
      </c>
      <c r="K279" s="37" t="s">
        <v>30</v>
      </c>
      <c r="L279" s="38" t="s">
        <v>31</v>
      </c>
      <c r="M279" s="39" t="s">
        <v>32</v>
      </c>
      <c r="N279" s="37" t="s">
        <v>30</v>
      </c>
      <c r="O279" s="38" t="s">
        <v>31</v>
      </c>
      <c r="P279" s="39" t="s">
        <v>32</v>
      </c>
      <c r="Q279" s="37" t="s">
        <v>30</v>
      </c>
      <c r="R279" s="38" t="s">
        <v>31</v>
      </c>
      <c r="S279" s="39" t="s">
        <v>32</v>
      </c>
      <c r="T279" s="37" t="s">
        <v>30</v>
      </c>
      <c r="U279" s="38" t="s">
        <v>31</v>
      </c>
      <c r="V279" s="39" t="s">
        <v>32</v>
      </c>
      <c r="W279" s="40" t="s">
        <v>33</v>
      </c>
      <c r="X279" s="41" t="s">
        <v>34</v>
      </c>
      <c r="Y279" s="42" t="s">
        <v>35</v>
      </c>
      <c r="Z279" s="152">
        <f>SUM(C282:V282)</f>
        <v>0</v>
      </c>
      <c r="AA279" s="152">
        <f>SUM(C283:V283)</f>
        <v>0</v>
      </c>
      <c r="AB279" s="146" t="str">
        <f>IF(ISERROR((Z279/Z273)-1),"",(Z279/Z273)-1)</f>
        <v/>
      </c>
      <c r="AC279" s="146" t="str">
        <f>IF(ISERROR((AA279/AA273)-1),"",(AA279/AA273)-1)</f>
        <v/>
      </c>
      <c r="AD279" s="146" t="str">
        <f>IF(ISERROR((Z279/Z267)-1),"",(Z279/Z267)-1)</f>
        <v/>
      </c>
      <c r="AK279" s="43"/>
      <c r="AL279" s="43"/>
    </row>
    <row r="280" spans="1:38" x14ac:dyDescent="0.3">
      <c r="A280" s="44" t="s">
        <v>36</v>
      </c>
      <c r="B280" s="45">
        <f>IFERROR((VLOOKUP(B278,'input from AMS loads'!$A$1:$E$999,2,FALSE)),0)</f>
        <v>0</v>
      </c>
      <c r="C280" s="46">
        <f>IFERROR((VLOOKUP(B278,'input from AMS loads'!$A$1:$E$999,3,FALSE)),0)</f>
        <v>0</v>
      </c>
      <c r="D280" s="47">
        <f>IFERROR((VLOOKUP(B278,'input from AMS loads'!$A$1:$E$999,4,FALSE)),0)</f>
        <v>0</v>
      </c>
      <c r="E280" s="45">
        <f>IFERROR((VLOOKUP(E278,'input from AMS loads'!$A$1:$E$999,2,FALSE)),0)</f>
        <v>0</v>
      </c>
      <c r="F280" s="46">
        <f>IFERROR((VLOOKUP(E278,'input from AMS loads'!$A$1:$E$999,3,FALSE)),0)</f>
        <v>0</v>
      </c>
      <c r="G280" s="47">
        <f>IFERROR((VLOOKUP(E278,'input from AMS loads'!$A$1:$E$999,4,FALSE)),0)</f>
        <v>0</v>
      </c>
      <c r="H280" s="45">
        <f>IFERROR((VLOOKUP(H278,'input from AMS loads'!$A$1:$E$999,2,FALSE)),0)</f>
        <v>0</v>
      </c>
      <c r="I280" s="46">
        <f>IFERROR((VLOOKUP(H278,'input from AMS loads'!$A$1:$E$999,3,FALSE)),0)</f>
        <v>0</v>
      </c>
      <c r="J280" s="47">
        <f>IFERROR((VLOOKUP(H278,'input from AMS loads'!$A$1:$E$999,4,FALSE)),0)</f>
        <v>0</v>
      </c>
      <c r="K280" s="45">
        <f>IFERROR((VLOOKUP(K278,'input from AMS loads'!$A$1:$E$999,2,FALSE)),0)</f>
        <v>0</v>
      </c>
      <c r="L280" s="46">
        <f>IFERROR((VLOOKUP(K278,'input from AMS loads'!$A$1:$E$999,3,FALSE)),0)</f>
        <v>0</v>
      </c>
      <c r="M280" s="47">
        <f>IFERROR((VLOOKUP(K278,'input from AMS loads'!$A$1:$E$999,4,FALSE)),0)</f>
        <v>0</v>
      </c>
      <c r="N280" s="45">
        <f>IFERROR((VLOOKUP(N278,'input from AMS loads'!$A$1:$E$999,2,FALSE)),0)</f>
        <v>0</v>
      </c>
      <c r="O280" s="46">
        <f>IFERROR((VLOOKUP(N278,'input from AMS loads'!$A$1:$E$999,3,FALSE)),0)</f>
        <v>0</v>
      </c>
      <c r="P280" s="47">
        <f>IFERROR((VLOOKUP(N278,'input from AMS loads'!$A$1:$E$999,4,FALSE)),0)</f>
        <v>0</v>
      </c>
      <c r="Q280" s="45">
        <f>IFERROR((VLOOKUP(Q278,'input from AMS loads'!$A$1:$E$999,2,FALSE)),0)</f>
        <v>0</v>
      </c>
      <c r="R280" s="46">
        <f>IFERROR((VLOOKUP(Q278,'input from AMS loads'!$A$1:$E$999,3,FALSE)),0)</f>
        <v>0</v>
      </c>
      <c r="S280" s="47">
        <f>IFERROR((VLOOKUP(Q278,'input from AMS loads'!$A$1:$E$999,4,FALSE)),0)</f>
        <v>0</v>
      </c>
      <c r="T280" s="45">
        <f>IFERROR((VLOOKUP(T278,'input from AMS loads'!$A$1:$E$999,2,FALSE)),0)</f>
        <v>0</v>
      </c>
      <c r="U280" s="46">
        <f>IFERROR((VLOOKUP(T278,'input from AMS loads'!$A$1:$E$999,3,FALSE)),0)</f>
        <v>0</v>
      </c>
      <c r="V280" s="47">
        <f>IFERROR((VLOOKUP(T278,'input from AMS loads'!$A$1:$E$999,4,FALSE)),0)</f>
        <v>0</v>
      </c>
      <c r="W280" s="48">
        <f>SUM($B$280,$E$280,$H$280,$K$280,$N$280,$Q$280,$T$280,)</f>
        <v>0</v>
      </c>
      <c r="X280" s="49">
        <f>SUM($C$280,$F$280,$I$280,$L$280,$O$280,$R$280,$U$280)</f>
        <v>0</v>
      </c>
      <c r="Y280" s="50">
        <f>SUM($D$280,$G$280,$J$280,$M$280,$P$280,$S$280,$V$280)</f>
        <v>0</v>
      </c>
      <c r="Z280" s="153"/>
      <c r="AA280" s="153"/>
      <c r="AB280" s="147"/>
      <c r="AC280" s="147"/>
      <c r="AD280" s="147"/>
      <c r="AK280" s="35"/>
      <c r="AL280" s="43"/>
    </row>
    <row r="281" spans="1:38" ht="15" thickBot="1" x14ac:dyDescent="0.35">
      <c r="A281" s="44" t="s">
        <v>37</v>
      </c>
      <c r="B281" s="5"/>
      <c r="C281" s="6"/>
      <c r="D281" s="7"/>
      <c r="E281" s="5"/>
      <c r="F281" s="6"/>
      <c r="G281" s="7"/>
      <c r="H281" s="5"/>
      <c r="I281" s="6"/>
      <c r="J281" s="7"/>
      <c r="K281" s="5"/>
      <c r="L281" s="6"/>
      <c r="M281" s="7"/>
      <c r="N281" s="5"/>
      <c r="O281" s="6"/>
      <c r="P281" s="7"/>
      <c r="Q281" s="5"/>
      <c r="R281" s="6"/>
      <c r="S281" s="7"/>
      <c r="T281" s="5"/>
      <c r="U281" s="6"/>
      <c r="V281" s="7"/>
      <c r="W281" s="48">
        <f>SUM($B$281,$E$281,$H$281,$K$281,$N$281,$Q$281,$T$281,)</f>
        <v>0</v>
      </c>
      <c r="X281" s="49">
        <f>SUM($C$281,$F$281,$I$281,$L$281,$O$281,$R$281,$U$281)</f>
        <v>0</v>
      </c>
      <c r="Y281" s="50">
        <f>SUM($D$281,$G$281,$J$281,$M$281,$P$281,$S$281,$V$281)</f>
        <v>0</v>
      </c>
      <c r="Z281" s="153"/>
      <c r="AA281" s="153"/>
      <c r="AB281" s="147"/>
      <c r="AC281" s="147"/>
      <c r="AD281" s="147"/>
      <c r="AK281" s="43"/>
      <c r="AL281" s="43"/>
    </row>
    <row r="282" spans="1:38" ht="15" thickBot="1" x14ac:dyDescent="0.35">
      <c r="A282" s="54" t="s">
        <v>38</v>
      </c>
      <c r="B282" s="55"/>
      <c r="C282" s="56">
        <f>SUM(B280:D280)</f>
        <v>0</v>
      </c>
      <c r="D282" s="57"/>
      <c r="E282" s="55"/>
      <c r="F282" s="56">
        <f>SUM(E280:G280)</f>
        <v>0</v>
      </c>
      <c r="G282" s="57"/>
      <c r="H282" s="55"/>
      <c r="I282" s="56">
        <f>SUM(H280:J280)</f>
        <v>0</v>
      </c>
      <c r="J282" s="57"/>
      <c r="K282" s="55"/>
      <c r="L282" s="56">
        <f>SUM(K280:M280)</f>
        <v>0</v>
      </c>
      <c r="M282" s="57"/>
      <c r="N282" s="55"/>
      <c r="O282" s="56">
        <f>SUM(N280:P280)</f>
        <v>0</v>
      </c>
      <c r="P282" s="57"/>
      <c r="Q282" s="55"/>
      <c r="R282" s="56">
        <f>SUM(Q280:S280)</f>
        <v>0</v>
      </c>
      <c r="S282" s="57"/>
      <c r="T282" s="55"/>
      <c r="U282" s="56">
        <f>SUM(T280:V280)</f>
        <v>0</v>
      </c>
      <c r="V282" s="57"/>
      <c r="W282" s="167" t="s">
        <v>83</v>
      </c>
      <c r="X282" s="168"/>
      <c r="Y282" s="169"/>
      <c r="Z282" s="153"/>
      <c r="AA282" s="153"/>
      <c r="AB282" s="147"/>
      <c r="AC282" s="147"/>
      <c r="AD282" s="147"/>
      <c r="AK282" s="43"/>
      <c r="AL282" s="43"/>
    </row>
    <row r="283" spans="1:38" ht="15" thickBot="1" x14ac:dyDescent="0.35">
      <c r="A283" s="54" t="s">
        <v>40</v>
      </c>
      <c r="B283" s="58"/>
      <c r="C283" s="56">
        <f>SUM(B281:D281)</f>
        <v>0</v>
      </c>
      <c r="D283" s="59"/>
      <c r="E283" s="58"/>
      <c r="F283" s="56">
        <f>SUM(E281:G281)</f>
        <v>0</v>
      </c>
      <c r="G283" s="59"/>
      <c r="H283" s="58"/>
      <c r="I283" s="56">
        <f>SUM(H281:J281)</f>
        <v>0</v>
      </c>
      <c r="J283" s="59"/>
      <c r="K283" s="58"/>
      <c r="L283" s="56">
        <f>SUM(K281:M281)</f>
        <v>0</v>
      </c>
      <c r="M283" s="59"/>
      <c r="N283" s="58"/>
      <c r="O283" s="56">
        <f>SUM(N281:P281)</f>
        <v>0</v>
      </c>
      <c r="P283" s="59"/>
      <c r="Q283" s="58"/>
      <c r="R283" s="56">
        <f>SUM(Q281:S281)</f>
        <v>0</v>
      </c>
      <c r="S283" s="59"/>
      <c r="T283" s="58"/>
      <c r="U283" s="56">
        <f>SUM(T281:V281)</f>
        <v>0</v>
      </c>
      <c r="V283" s="59"/>
      <c r="W283" s="170"/>
      <c r="X283" s="171"/>
      <c r="Y283" s="172"/>
      <c r="Z283" s="154"/>
      <c r="AA283" s="154"/>
      <c r="AB283" s="148"/>
      <c r="AC283" s="148"/>
      <c r="AD283" s="148"/>
      <c r="AK283" s="43"/>
      <c r="AL283" s="43"/>
    </row>
    <row r="284" spans="1:38" ht="21" thickBot="1" x14ac:dyDescent="0.35">
      <c r="A284" s="33" t="s">
        <v>23</v>
      </c>
      <c r="B284" s="157">
        <f>B278+7</f>
        <v>44319</v>
      </c>
      <c r="C284" s="158"/>
      <c r="D284" s="159"/>
      <c r="E284" s="176">
        <f>B284+1</f>
        <v>44320</v>
      </c>
      <c r="F284" s="177"/>
      <c r="G284" s="178"/>
      <c r="H284" s="157">
        <f t="shared" ref="H284" si="226">E284+1</f>
        <v>44321</v>
      </c>
      <c r="I284" s="158"/>
      <c r="J284" s="159"/>
      <c r="K284" s="157">
        <f t="shared" ref="K284" si="227">H284+1</f>
        <v>44322</v>
      </c>
      <c r="L284" s="158"/>
      <c r="M284" s="159"/>
      <c r="N284" s="176">
        <f t="shared" ref="N284" si="228">K284+1</f>
        <v>44323</v>
      </c>
      <c r="O284" s="177"/>
      <c r="P284" s="178"/>
      <c r="Q284" s="157">
        <f t="shared" ref="Q284" si="229">N284+1</f>
        <v>44324</v>
      </c>
      <c r="R284" s="158"/>
      <c r="S284" s="159"/>
      <c r="T284" s="157">
        <f t="shared" ref="T284" si="230">Q284+1</f>
        <v>44325</v>
      </c>
      <c r="U284" s="158"/>
      <c r="V284" s="159"/>
      <c r="W284" s="149" t="s">
        <v>24</v>
      </c>
      <c r="X284" s="150"/>
      <c r="Y284" s="151"/>
      <c r="Z284" s="34" t="s">
        <v>25</v>
      </c>
      <c r="AA284" s="34" t="s">
        <v>26</v>
      </c>
      <c r="AB284" s="34" t="s">
        <v>27</v>
      </c>
      <c r="AC284" s="34" t="s">
        <v>28</v>
      </c>
      <c r="AD284" s="34" t="s">
        <v>27</v>
      </c>
      <c r="AK284" s="43"/>
      <c r="AL284" s="35"/>
    </row>
    <row r="285" spans="1:38" ht="15" thickBot="1" x14ac:dyDescent="0.35">
      <c r="A285" s="36" t="s">
        <v>29</v>
      </c>
      <c r="B285" s="37" t="s">
        <v>30</v>
      </c>
      <c r="C285" s="38" t="s">
        <v>31</v>
      </c>
      <c r="D285" s="39" t="s">
        <v>32</v>
      </c>
      <c r="E285" s="37" t="s">
        <v>30</v>
      </c>
      <c r="F285" s="38" t="s">
        <v>31</v>
      </c>
      <c r="G285" s="39" t="s">
        <v>32</v>
      </c>
      <c r="H285" s="37" t="s">
        <v>30</v>
      </c>
      <c r="I285" s="38" t="s">
        <v>31</v>
      </c>
      <c r="J285" s="39" t="s">
        <v>32</v>
      </c>
      <c r="K285" s="37" t="s">
        <v>30</v>
      </c>
      <c r="L285" s="38" t="s">
        <v>31</v>
      </c>
      <c r="M285" s="39" t="s">
        <v>32</v>
      </c>
      <c r="N285" s="37" t="s">
        <v>30</v>
      </c>
      <c r="O285" s="38" t="s">
        <v>31</v>
      </c>
      <c r="P285" s="39" t="s">
        <v>32</v>
      </c>
      <c r="Q285" s="37" t="s">
        <v>30</v>
      </c>
      <c r="R285" s="38" t="s">
        <v>31</v>
      </c>
      <c r="S285" s="39" t="s">
        <v>32</v>
      </c>
      <c r="T285" s="37" t="s">
        <v>30</v>
      </c>
      <c r="U285" s="38" t="s">
        <v>31</v>
      </c>
      <c r="V285" s="39" t="s">
        <v>32</v>
      </c>
      <c r="W285" s="40" t="s">
        <v>33</v>
      </c>
      <c r="X285" s="41" t="s">
        <v>34</v>
      </c>
      <c r="Y285" s="42" t="s">
        <v>35</v>
      </c>
      <c r="Z285" s="152">
        <f>SUM(C288:V288)</f>
        <v>0</v>
      </c>
      <c r="AA285" s="152">
        <f>SUM(C289:V289)</f>
        <v>0</v>
      </c>
      <c r="AB285" s="146" t="str">
        <f>IF(ISERROR((Z285/Z279)-1),"",(Z285/Z279)-1)</f>
        <v/>
      </c>
      <c r="AC285" s="146" t="str">
        <f>IF(ISERROR((AA285/AA279)-1),"",(AA285/AA279)-1)</f>
        <v/>
      </c>
      <c r="AD285" s="146" t="str">
        <f>IF(ISERROR((Z285/Z273)-1),"",(Z285/Z273)-1)</f>
        <v/>
      </c>
      <c r="AK285" s="43"/>
      <c r="AL285" s="43"/>
    </row>
    <row r="286" spans="1:38" x14ac:dyDescent="0.3">
      <c r="A286" s="44" t="s">
        <v>36</v>
      </c>
      <c r="B286" s="45">
        <f>IFERROR((VLOOKUP(B284,'input from AMS loads'!$A$1:$E$999,2,FALSE)),0)</f>
        <v>0</v>
      </c>
      <c r="C286" s="46">
        <f>IFERROR((VLOOKUP(B284,'input from AMS loads'!$A$1:$E$999,3,FALSE)),0)</f>
        <v>0</v>
      </c>
      <c r="D286" s="47">
        <f>IFERROR((VLOOKUP(B284,'input from AMS loads'!$A$1:$E$999,4,FALSE)),0)</f>
        <v>0</v>
      </c>
      <c r="E286" s="45">
        <f>IFERROR((VLOOKUP(E284,'input from AMS loads'!$A$1:$E$999,2,FALSE)),0)</f>
        <v>0</v>
      </c>
      <c r="F286" s="46">
        <f>IFERROR((VLOOKUP(E284,'input from AMS loads'!$A$1:$E$999,3,FALSE)),0)</f>
        <v>0</v>
      </c>
      <c r="G286" s="47">
        <f>IFERROR((VLOOKUP(E284,'input from AMS loads'!$A$1:$E$999,4,FALSE)),0)</f>
        <v>0</v>
      </c>
      <c r="H286" s="45">
        <f>IFERROR((VLOOKUP(H284,'input from AMS loads'!$A$1:$E$999,2,FALSE)),0)</f>
        <v>0</v>
      </c>
      <c r="I286" s="46">
        <f>IFERROR((VLOOKUP(H284,'input from AMS loads'!$A$1:$E$999,3,FALSE)),0)</f>
        <v>0</v>
      </c>
      <c r="J286" s="47">
        <f>IFERROR((VLOOKUP(H284,'input from AMS loads'!$A$1:$E$999,4,FALSE)),0)</f>
        <v>0</v>
      </c>
      <c r="K286" s="45">
        <f>IFERROR((VLOOKUP(K284,'input from AMS loads'!$A$1:$E$999,2,FALSE)),0)</f>
        <v>0</v>
      </c>
      <c r="L286" s="46">
        <f>IFERROR((VLOOKUP(K284,'input from AMS loads'!$A$1:$E$999,3,FALSE)),0)</f>
        <v>0</v>
      </c>
      <c r="M286" s="47">
        <f>IFERROR((VLOOKUP(K284,'input from AMS loads'!$A$1:$E$999,4,FALSE)),0)</f>
        <v>0</v>
      </c>
      <c r="N286" s="45">
        <f>IFERROR((VLOOKUP(N284,'input from AMS loads'!$A$1:$E$999,2,FALSE)),0)</f>
        <v>0</v>
      </c>
      <c r="O286" s="46">
        <f>IFERROR((VLOOKUP(N284,'input from AMS loads'!$A$1:$E$999,3,FALSE)),0)</f>
        <v>0</v>
      </c>
      <c r="P286" s="47">
        <f>IFERROR((VLOOKUP(N284,'input from AMS loads'!$A$1:$E$999,4,FALSE)),0)</f>
        <v>0</v>
      </c>
      <c r="Q286" s="45">
        <f>IFERROR((VLOOKUP(Q284,'input from AMS loads'!$A$1:$E$999,2,FALSE)),0)</f>
        <v>0</v>
      </c>
      <c r="R286" s="46">
        <f>IFERROR((VLOOKUP(Q284,'input from AMS loads'!$A$1:$E$999,3,FALSE)),0)</f>
        <v>0</v>
      </c>
      <c r="S286" s="47">
        <f>IFERROR((VLOOKUP(Q284,'input from AMS loads'!$A$1:$E$999,4,FALSE)),0)</f>
        <v>0</v>
      </c>
      <c r="T286" s="45">
        <f>IFERROR((VLOOKUP(T284,'input from AMS loads'!$A$1:$E$999,2,FALSE)),0)</f>
        <v>0</v>
      </c>
      <c r="U286" s="46">
        <f>IFERROR((VLOOKUP(T284,'input from AMS loads'!$A$1:$E$999,3,FALSE)),0)</f>
        <v>0</v>
      </c>
      <c r="V286" s="47">
        <f>IFERROR((VLOOKUP(T284,'input from AMS loads'!$A$1:$E$999,4,FALSE)),0)</f>
        <v>0</v>
      </c>
      <c r="W286" s="48">
        <f>SUM($B$286,$E$286,$H$286,$K$286,$N$286,$Q$286,$T$286,)</f>
        <v>0</v>
      </c>
      <c r="X286" s="49">
        <f>SUM($C$286,$F$286,$I$286,$L$286,$O$286,$R$286,$U$286)</f>
        <v>0</v>
      </c>
      <c r="Y286" s="50">
        <f>SUM($D$286,$G$286,$J$286,$M$286,$P$286,$S$286,$V$286)</f>
        <v>0</v>
      </c>
      <c r="Z286" s="153"/>
      <c r="AA286" s="153"/>
      <c r="AB286" s="147"/>
      <c r="AC286" s="147"/>
      <c r="AD286" s="147"/>
      <c r="AK286" s="35"/>
      <c r="AL286" s="43"/>
    </row>
    <row r="287" spans="1:38" ht="15" thickBot="1" x14ac:dyDescent="0.35">
      <c r="A287" s="44" t="s">
        <v>37</v>
      </c>
      <c r="B287" s="5"/>
      <c r="C287" s="6"/>
      <c r="D287" s="7"/>
      <c r="E287" s="5"/>
      <c r="F287" s="6"/>
      <c r="G287" s="7"/>
      <c r="H287" s="5"/>
      <c r="I287" s="6"/>
      <c r="J287" s="7"/>
      <c r="K287" s="5"/>
      <c r="L287" s="6"/>
      <c r="M287" s="7"/>
      <c r="N287" s="5"/>
      <c r="O287" s="6"/>
      <c r="P287" s="7"/>
      <c r="Q287" s="5"/>
      <c r="R287" s="6"/>
      <c r="S287" s="7"/>
      <c r="T287" s="5"/>
      <c r="U287" s="6"/>
      <c r="V287" s="7"/>
      <c r="W287" s="48">
        <f>SUM($B$287,$E$287,$H$287,$K$287,$N$287,$Q$287,$T$287,)</f>
        <v>0</v>
      </c>
      <c r="X287" s="49">
        <f>SUM($C$287,$F$287,$I$287,$L$287,$O$287,$R$287,$U$287)</f>
        <v>0</v>
      </c>
      <c r="Y287" s="50">
        <f>SUM($D$287,$G$287,$J$287,$M$287,$P$287,$S$287,$V$287)</f>
        <v>0</v>
      </c>
      <c r="Z287" s="153"/>
      <c r="AA287" s="153"/>
      <c r="AB287" s="147"/>
      <c r="AC287" s="147"/>
      <c r="AD287" s="147"/>
      <c r="AK287" s="43"/>
      <c r="AL287" s="43"/>
    </row>
    <row r="288" spans="1:38" ht="15" thickBot="1" x14ac:dyDescent="0.35">
      <c r="A288" s="54" t="s">
        <v>38</v>
      </c>
      <c r="B288" s="55"/>
      <c r="C288" s="56">
        <f>SUM(B286:D286)</f>
        <v>0</v>
      </c>
      <c r="D288" s="57"/>
      <c r="E288" s="55"/>
      <c r="F288" s="56">
        <f>SUM(E286:G286)</f>
        <v>0</v>
      </c>
      <c r="G288" s="57"/>
      <c r="H288" s="55"/>
      <c r="I288" s="56">
        <f>SUM(H286:J286)</f>
        <v>0</v>
      </c>
      <c r="J288" s="57"/>
      <c r="K288" s="55"/>
      <c r="L288" s="56">
        <f>SUM(K286:M286)</f>
        <v>0</v>
      </c>
      <c r="M288" s="57"/>
      <c r="N288" s="55"/>
      <c r="O288" s="56">
        <f>SUM(N286:P286)</f>
        <v>0</v>
      </c>
      <c r="P288" s="57"/>
      <c r="Q288" s="55"/>
      <c r="R288" s="56">
        <f>SUM(Q286:S286)</f>
        <v>0</v>
      </c>
      <c r="S288" s="57"/>
      <c r="T288" s="55"/>
      <c r="U288" s="56">
        <f>SUM(T286:V286)</f>
        <v>0</v>
      </c>
      <c r="V288" s="57"/>
      <c r="W288" s="167" t="s">
        <v>84</v>
      </c>
      <c r="X288" s="168"/>
      <c r="Y288" s="169"/>
      <c r="Z288" s="153"/>
      <c r="AA288" s="153"/>
      <c r="AB288" s="147"/>
      <c r="AC288" s="147"/>
      <c r="AD288" s="147"/>
      <c r="AK288" s="43"/>
      <c r="AL288" s="43"/>
    </row>
    <row r="289" spans="1:38" ht="15" thickBot="1" x14ac:dyDescent="0.35">
      <c r="A289" s="54" t="s">
        <v>40</v>
      </c>
      <c r="B289" s="58"/>
      <c r="C289" s="56">
        <f>SUM(B287:D287)</f>
        <v>0</v>
      </c>
      <c r="D289" s="59"/>
      <c r="E289" s="58"/>
      <c r="F289" s="56">
        <f>SUM(E287:G287)</f>
        <v>0</v>
      </c>
      <c r="G289" s="59"/>
      <c r="H289" s="58"/>
      <c r="I289" s="56">
        <f>SUM(H287:J287)</f>
        <v>0</v>
      </c>
      <c r="J289" s="59"/>
      <c r="K289" s="58"/>
      <c r="L289" s="56">
        <f>SUM(K287:M287)</f>
        <v>0</v>
      </c>
      <c r="M289" s="59"/>
      <c r="N289" s="58"/>
      <c r="O289" s="56">
        <f>SUM(N287:P287)</f>
        <v>0</v>
      </c>
      <c r="P289" s="59"/>
      <c r="Q289" s="58"/>
      <c r="R289" s="56">
        <f>SUM(Q287:S287)</f>
        <v>0</v>
      </c>
      <c r="S289" s="59"/>
      <c r="T289" s="58"/>
      <c r="U289" s="56">
        <f>SUM(T287:V287)</f>
        <v>0</v>
      </c>
      <c r="V289" s="59"/>
      <c r="W289" s="170"/>
      <c r="X289" s="171"/>
      <c r="Y289" s="172"/>
      <c r="Z289" s="154"/>
      <c r="AA289" s="154"/>
      <c r="AB289" s="148"/>
      <c r="AC289" s="148"/>
      <c r="AD289" s="148"/>
      <c r="AK289" s="43"/>
      <c r="AL289" s="43"/>
    </row>
    <row r="290" spans="1:38" ht="21" thickBot="1" x14ac:dyDescent="0.35">
      <c r="A290" s="33" t="s">
        <v>23</v>
      </c>
      <c r="B290" s="157">
        <f>B284+7</f>
        <v>44326</v>
      </c>
      <c r="C290" s="158"/>
      <c r="D290" s="159"/>
      <c r="E290" s="157">
        <f>B290+1</f>
        <v>44327</v>
      </c>
      <c r="F290" s="158"/>
      <c r="G290" s="159"/>
      <c r="H290" s="176">
        <f t="shared" ref="H290" si="231">E290+1</f>
        <v>44328</v>
      </c>
      <c r="I290" s="177"/>
      <c r="J290" s="178"/>
      <c r="K290" s="176">
        <f t="shared" ref="K290" si="232">H290+1</f>
        <v>44329</v>
      </c>
      <c r="L290" s="177"/>
      <c r="M290" s="178"/>
      <c r="N290" s="157">
        <f t="shared" ref="N290" si="233">K290+1</f>
        <v>44330</v>
      </c>
      <c r="O290" s="158"/>
      <c r="P290" s="159"/>
      <c r="Q290" s="157">
        <f t="shared" ref="Q290" si="234">N290+1</f>
        <v>44331</v>
      </c>
      <c r="R290" s="158"/>
      <c r="S290" s="159"/>
      <c r="T290" s="176">
        <f t="shared" ref="T290" si="235">Q290+1</f>
        <v>44332</v>
      </c>
      <c r="U290" s="177"/>
      <c r="V290" s="178"/>
      <c r="W290" s="149" t="s">
        <v>24</v>
      </c>
      <c r="X290" s="150"/>
      <c r="Y290" s="151"/>
      <c r="Z290" s="34" t="s">
        <v>25</v>
      </c>
      <c r="AA290" s="34" t="s">
        <v>26</v>
      </c>
      <c r="AB290" s="34" t="s">
        <v>27</v>
      </c>
      <c r="AC290" s="34" t="s">
        <v>28</v>
      </c>
      <c r="AD290" s="34" t="s">
        <v>27</v>
      </c>
      <c r="AK290" s="43"/>
      <c r="AL290" s="35"/>
    </row>
    <row r="291" spans="1:38" ht="15" thickBot="1" x14ac:dyDescent="0.35">
      <c r="A291" s="36" t="s">
        <v>29</v>
      </c>
      <c r="B291" s="37" t="s">
        <v>30</v>
      </c>
      <c r="C291" s="38" t="s">
        <v>31</v>
      </c>
      <c r="D291" s="39" t="s">
        <v>32</v>
      </c>
      <c r="E291" s="37" t="s">
        <v>30</v>
      </c>
      <c r="F291" s="38" t="s">
        <v>31</v>
      </c>
      <c r="G291" s="39" t="s">
        <v>32</v>
      </c>
      <c r="H291" s="37" t="s">
        <v>30</v>
      </c>
      <c r="I291" s="38" t="s">
        <v>31</v>
      </c>
      <c r="J291" s="39" t="s">
        <v>32</v>
      </c>
      <c r="K291" s="37" t="s">
        <v>30</v>
      </c>
      <c r="L291" s="38" t="s">
        <v>31</v>
      </c>
      <c r="M291" s="39" t="s">
        <v>32</v>
      </c>
      <c r="N291" s="37" t="s">
        <v>30</v>
      </c>
      <c r="O291" s="38" t="s">
        <v>31</v>
      </c>
      <c r="P291" s="39" t="s">
        <v>32</v>
      </c>
      <c r="Q291" s="37" t="s">
        <v>30</v>
      </c>
      <c r="R291" s="38" t="s">
        <v>31</v>
      </c>
      <c r="S291" s="39" t="s">
        <v>32</v>
      </c>
      <c r="T291" s="37" t="s">
        <v>30</v>
      </c>
      <c r="U291" s="38" t="s">
        <v>31</v>
      </c>
      <c r="V291" s="39" t="s">
        <v>32</v>
      </c>
      <c r="W291" s="40" t="s">
        <v>33</v>
      </c>
      <c r="X291" s="41" t="s">
        <v>34</v>
      </c>
      <c r="Y291" s="42" t="s">
        <v>35</v>
      </c>
      <c r="Z291" s="152">
        <f>SUM(C294:V294)</f>
        <v>0</v>
      </c>
      <c r="AA291" s="152">
        <f>SUM(C295:V295)</f>
        <v>0</v>
      </c>
      <c r="AB291" s="146" t="str">
        <f>IF(ISERROR((Z291/Z285)-1),"",(Z291/Z285)-1)</f>
        <v/>
      </c>
      <c r="AC291" s="146" t="str">
        <f>IF(ISERROR((AA291/AA285)-1),"",(AA291/AA285)-1)</f>
        <v/>
      </c>
      <c r="AD291" s="146" t="str">
        <f>IF(ISERROR((Z291/Z279)-1),"",(Z291/Z279)-1)</f>
        <v/>
      </c>
      <c r="AK291" s="43"/>
      <c r="AL291" s="43"/>
    </row>
    <row r="292" spans="1:38" x14ac:dyDescent="0.3">
      <c r="A292" s="44" t="s">
        <v>36</v>
      </c>
      <c r="B292" s="45">
        <f>IFERROR((VLOOKUP(B290,'input from AMS loads'!$A$1:$E$999,2,FALSE)),0)</f>
        <v>0</v>
      </c>
      <c r="C292" s="46">
        <f>IFERROR((VLOOKUP(B290,'input from AMS loads'!$A$1:$E$999,3,FALSE)),0)</f>
        <v>0</v>
      </c>
      <c r="D292" s="47">
        <f>IFERROR((VLOOKUP(B290,'input from AMS loads'!$A$1:$E$999,4,FALSE)),0)</f>
        <v>0</v>
      </c>
      <c r="E292" s="45">
        <f>IFERROR((VLOOKUP(E290,'input from AMS loads'!$A$1:$E$999,2,FALSE)),0)</f>
        <v>0</v>
      </c>
      <c r="F292" s="46">
        <f>IFERROR((VLOOKUP(E290,'input from AMS loads'!$A$1:$E$999,3,FALSE)),0)</f>
        <v>0</v>
      </c>
      <c r="G292" s="47">
        <f>IFERROR((VLOOKUP(E290,'input from AMS loads'!$A$1:$E$999,4,FALSE)),0)</f>
        <v>0</v>
      </c>
      <c r="H292" s="45">
        <f>IFERROR((VLOOKUP(H290,'input from AMS loads'!$A$1:$E$999,2,FALSE)),0)</f>
        <v>0</v>
      </c>
      <c r="I292" s="46">
        <f>IFERROR((VLOOKUP(H290,'input from AMS loads'!$A$1:$E$999,3,FALSE)),0)</f>
        <v>0</v>
      </c>
      <c r="J292" s="47">
        <f>IFERROR((VLOOKUP(H290,'input from AMS loads'!$A$1:$E$999,4,FALSE)),0)</f>
        <v>0</v>
      </c>
      <c r="K292" s="45">
        <f>IFERROR((VLOOKUP(K290,'input from AMS loads'!$A$1:$E$999,2,FALSE)),0)</f>
        <v>0</v>
      </c>
      <c r="L292" s="46">
        <f>IFERROR((VLOOKUP(K290,'input from AMS loads'!$A$1:$E$999,3,FALSE)),0)</f>
        <v>0</v>
      </c>
      <c r="M292" s="47">
        <f>IFERROR((VLOOKUP(K290,'input from AMS loads'!$A$1:$E$999,4,FALSE)),0)</f>
        <v>0</v>
      </c>
      <c r="N292" s="45">
        <f>IFERROR((VLOOKUP(N290,'input from AMS loads'!$A$1:$E$999,2,FALSE)),0)</f>
        <v>0</v>
      </c>
      <c r="O292" s="46">
        <f>IFERROR((VLOOKUP(N290,'input from AMS loads'!$A$1:$E$999,3,FALSE)),0)</f>
        <v>0</v>
      </c>
      <c r="P292" s="47">
        <f>IFERROR((VLOOKUP(N290,'input from AMS loads'!$A$1:$E$999,4,FALSE)),0)</f>
        <v>0</v>
      </c>
      <c r="Q292" s="45">
        <f>IFERROR((VLOOKUP(Q290,'input from AMS loads'!$A$1:$E$999,2,FALSE)),0)</f>
        <v>0</v>
      </c>
      <c r="R292" s="46">
        <f>IFERROR((VLOOKUP(Q290,'input from AMS loads'!$A$1:$E$999,3,FALSE)),0)</f>
        <v>0</v>
      </c>
      <c r="S292" s="47">
        <f>IFERROR((VLOOKUP(Q290,'input from AMS loads'!$A$1:$E$999,4,FALSE)),0)</f>
        <v>0</v>
      </c>
      <c r="T292" s="45">
        <f>IFERROR((VLOOKUP(T290,'input from AMS loads'!$A$1:$E$999,2,FALSE)),0)</f>
        <v>0</v>
      </c>
      <c r="U292" s="46">
        <f>IFERROR((VLOOKUP(T290,'input from AMS loads'!$A$1:$E$999,3,FALSE)),0)</f>
        <v>0</v>
      </c>
      <c r="V292" s="47">
        <f>IFERROR((VLOOKUP(T290,'input from AMS loads'!$A$1:$E$999,4,FALSE)),0)</f>
        <v>0</v>
      </c>
      <c r="W292" s="48">
        <f>SUM($B$292,$E$292,$H$292,$K$292,$N$292,$Q$292,$T$292,)</f>
        <v>0</v>
      </c>
      <c r="X292" s="49">
        <f>SUM($C$292,$F$292,$I$292,$L$292,$O$292,$R$292,$U$292)</f>
        <v>0</v>
      </c>
      <c r="Y292" s="50">
        <f>SUM($D$292,$G$292,$J$292,$M$292,$P$292,$S$292,$V$292)</f>
        <v>0</v>
      </c>
      <c r="Z292" s="153"/>
      <c r="AA292" s="153"/>
      <c r="AB292" s="147"/>
      <c r="AC292" s="147"/>
      <c r="AD292" s="147"/>
      <c r="AK292" s="35"/>
      <c r="AL292" s="43"/>
    </row>
    <row r="293" spans="1:38" ht="15" thickBot="1" x14ac:dyDescent="0.35">
      <c r="A293" s="44" t="s">
        <v>37</v>
      </c>
      <c r="B293" s="5"/>
      <c r="C293" s="6"/>
      <c r="D293" s="7"/>
      <c r="E293" s="5"/>
      <c r="F293" s="6"/>
      <c r="G293" s="7"/>
      <c r="H293" s="5"/>
      <c r="I293" s="6"/>
      <c r="J293" s="7"/>
      <c r="K293" s="5"/>
      <c r="L293" s="6"/>
      <c r="M293" s="7"/>
      <c r="N293" s="5"/>
      <c r="O293" s="6"/>
      <c r="P293" s="7"/>
      <c r="Q293" s="5"/>
      <c r="R293" s="6"/>
      <c r="S293" s="7"/>
      <c r="T293" s="5"/>
      <c r="U293" s="6"/>
      <c r="V293" s="7"/>
      <c r="W293" s="48">
        <f>SUM($B$293,$E$293,$H$293,$K$293,$N$293,$Q$293,$T$293,)</f>
        <v>0</v>
      </c>
      <c r="X293" s="49">
        <f>SUM($C$293,$F$293,$I$293,$L$293,$O$293,$R$293,$U$293)</f>
        <v>0</v>
      </c>
      <c r="Y293" s="50">
        <f>SUM($D$293,$G$293,$J$293,$M$293,$P$293,$S$293,$V$293)</f>
        <v>0</v>
      </c>
      <c r="Z293" s="153"/>
      <c r="AA293" s="153"/>
      <c r="AB293" s="147"/>
      <c r="AC293" s="147"/>
      <c r="AD293" s="147"/>
      <c r="AK293" s="43"/>
      <c r="AL293" s="43"/>
    </row>
    <row r="294" spans="1:38" ht="15" thickBot="1" x14ac:dyDescent="0.35">
      <c r="A294" s="54" t="s">
        <v>38</v>
      </c>
      <c r="B294" s="55"/>
      <c r="C294" s="56">
        <f>SUM(B292:D292)</f>
        <v>0</v>
      </c>
      <c r="D294" s="57"/>
      <c r="E294" s="55"/>
      <c r="F294" s="56">
        <f>SUM(E292:G292)</f>
        <v>0</v>
      </c>
      <c r="G294" s="57"/>
      <c r="H294" s="55"/>
      <c r="I294" s="56">
        <f>SUM(H292:J292)</f>
        <v>0</v>
      </c>
      <c r="J294" s="57"/>
      <c r="K294" s="55"/>
      <c r="L294" s="56">
        <f>SUM(K292:M292)</f>
        <v>0</v>
      </c>
      <c r="M294" s="57"/>
      <c r="N294" s="55"/>
      <c r="O294" s="56">
        <f>SUM(N292:P292)</f>
        <v>0</v>
      </c>
      <c r="P294" s="57"/>
      <c r="Q294" s="55"/>
      <c r="R294" s="56">
        <f>SUM(Q292:S292)</f>
        <v>0</v>
      </c>
      <c r="S294" s="57"/>
      <c r="T294" s="55"/>
      <c r="U294" s="56">
        <f>SUM(T292:V292)</f>
        <v>0</v>
      </c>
      <c r="V294" s="57"/>
      <c r="W294" s="167" t="s">
        <v>85</v>
      </c>
      <c r="X294" s="168"/>
      <c r="Y294" s="169"/>
      <c r="Z294" s="153"/>
      <c r="AA294" s="153"/>
      <c r="AB294" s="147"/>
      <c r="AC294" s="147"/>
      <c r="AD294" s="147"/>
      <c r="AK294" s="43"/>
      <c r="AL294" s="43"/>
    </row>
    <row r="295" spans="1:38" ht="15" thickBot="1" x14ac:dyDescent="0.35">
      <c r="A295" s="54" t="s">
        <v>40</v>
      </c>
      <c r="B295" s="58"/>
      <c r="C295" s="56">
        <f>SUM(B293:D293)</f>
        <v>0</v>
      </c>
      <c r="D295" s="59"/>
      <c r="E295" s="58"/>
      <c r="F295" s="56">
        <f>SUM(E293:G293)</f>
        <v>0</v>
      </c>
      <c r="G295" s="59"/>
      <c r="H295" s="58"/>
      <c r="I295" s="56">
        <f>SUM(H293:J293)</f>
        <v>0</v>
      </c>
      <c r="J295" s="59"/>
      <c r="K295" s="58"/>
      <c r="L295" s="56">
        <f>SUM(K293:M293)</f>
        <v>0</v>
      </c>
      <c r="M295" s="59"/>
      <c r="N295" s="58"/>
      <c r="O295" s="56">
        <f>SUM(N293:P293)</f>
        <v>0</v>
      </c>
      <c r="P295" s="59"/>
      <c r="Q295" s="58"/>
      <c r="R295" s="56">
        <f>SUM(Q293:S293)</f>
        <v>0</v>
      </c>
      <c r="S295" s="59"/>
      <c r="T295" s="58"/>
      <c r="U295" s="56">
        <f>SUM(T293:V293)</f>
        <v>0</v>
      </c>
      <c r="V295" s="59"/>
      <c r="W295" s="170"/>
      <c r="X295" s="171"/>
      <c r="Y295" s="172"/>
      <c r="Z295" s="154"/>
      <c r="AA295" s="154"/>
      <c r="AB295" s="148"/>
      <c r="AC295" s="148"/>
      <c r="AD295" s="148"/>
      <c r="AK295" s="43"/>
      <c r="AL295" s="43"/>
    </row>
    <row r="296" spans="1:38" ht="21" thickBot="1" x14ac:dyDescent="0.35">
      <c r="A296" s="33" t="s">
        <v>23</v>
      </c>
      <c r="B296" s="157">
        <f>B290+7</f>
        <v>44333</v>
      </c>
      <c r="C296" s="158"/>
      <c r="D296" s="159"/>
      <c r="E296" s="157">
        <f>B296+1</f>
        <v>44334</v>
      </c>
      <c r="F296" s="158"/>
      <c r="G296" s="159"/>
      <c r="H296" s="157">
        <f t="shared" ref="H296" si="236">E296+1</f>
        <v>44335</v>
      </c>
      <c r="I296" s="158"/>
      <c r="J296" s="159"/>
      <c r="K296" s="157">
        <f t="shared" ref="K296" si="237">H296+1</f>
        <v>44336</v>
      </c>
      <c r="L296" s="158"/>
      <c r="M296" s="159"/>
      <c r="N296" s="157">
        <f t="shared" ref="N296" si="238">K296+1</f>
        <v>44337</v>
      </c>
      <c r="O296" s="158"/>
      <c r="P296" s="159"/>
      <c r="Q296" s="157">
        <f t="shared" ref="Q296" si="239">N296+1</f>
        <v>44338</v>
      </c>
      <c r="R296" s="158"/>
      <c r="S296" s="159"/>
      <c r="T296" s="157">
        <f t="shared" ref="T296" si="240">Q296+1</f>
        <v>44339</v>
      </c>
      <c r="U296" s="158"/>
      <c r="V296" s="159"/>
      <c r="W296" s="149" t="s">
        <v>24</v>
      </c>
      <c r="X296" s="150"/>
      <c r="Y296" s="151"/>
      <c r="Z296" s="34" t="s">
        <v>25</v>
      </c>
      <c r="AA296" s="34" t="s">
        <v>26</v>
      </c>
      <c r="AB296" s="34" t="s">
        <v>27</v>
      </c>
      <c r="AC296" s="34" t="s">
        <v>28</v>
      </c>
      <c r="AD296" s="34" t="s">
        <v>27</v>
      </c>
      <c r="AK296" s="43"/>
      <c r="AL296" s="35"/>
    </row>
    <row r="297" spans="1:38" ht="15" thickBot="1" x14ac:dyDescent="0.35">
      <c r="A297" s="36" t="s">
        <v>29</v>
      </c>
      <c r="B297" s="37" t="s">
        <v>30</v>
      </c>
      <c r="C297" s="38" t="s">
        <v>31</v>
      </c>
      <c r="D297" s="39" t="s">
        <v>32</v>
      </c>
      <c r="E297" s="37" t="s">
        <v>30</v>
      </c>
      <c r="F297" s="38" t="s">
        <v>31</v>
      </c>
      <c r="G297" s="39" t="s">
        <v>32</v>
      </c>
      <c r="H297" s="37" t="s">
        <v>30</v>
      </c>
      <c r="I297" s="38" t="s">
        <v>31</v>
      </c>
      <c r="J297" s="39" t="s">
        <v>32</v>
      </c>
      <c r="K297" s="37" t="s">
        <v>30</v>
      </c>
      <c r="L297" s="38" t="s">
        <v>31</v>
      </c>
      <c r="M297" s="39" t="s">
        <v>32</v>
      </c>
      <c r="N297" s="37" t="s">
        <v>30</v>
      </c>
      <c r="O297" s="38" t="s">
        <v>31</v>
      </c>
      <c r="P297" s="39" t="s">
        <v>32</v>
      </c>
      <c r="Q297" s="37" t="s">
        <v>30</v>
      </c>
      <c r="R297" s="38" t="s">
        <v>31</v>
      </c>
      <c r="S297" s="39" t="s">
        <v>32</v>
      </c>
      <c r="T297" s="37" t="s">
        <v>30</v>
      </c>
      <c r="U297" s="38" t="s">
        <v>31</v>
      </c>
      <c r="V297" s="39" t="s">
        <v>32</v>
      </c>
      <c r="W297" s="40" t="s">
        <v>33</v>
      </c>
      <c r="X297" s="41" t="s">
        <v>34</v>
      </c>
      <c r="Y297" s="42" t="s">
        <v>35</v>
      </c>
      <c r="Z297" s="152">
        <f>SUM(C300:V300)</f>
        <v>0</v>
      </c>
      <c r="AA297" s="152">
        <f>SUM(C301:V301)</f>
        <v>0</v>
      </c>
      <c r="AB297" s="146" t="str">
        <f>IF(ISERROR((Z297/Z291)-1),"",(Z297/Z291)-1)</f>
        <v/>
      </c>
      <c r="AC297" s="146" t="str">
        <f>IF(ISERROR((AA297/AA291)-1),"",(AA297/AA291)-1)</f>
        <v/>
      </c>
      <c r="AD297" s="146" t="str">
        <f>IF(ISERROR((Z297/Z285)-1),"",(Z297/Z285)-1)</f>
        <v/>
      </c>
      <c r="AK297" s="43"/>
      <c r="AL297" s="43"/>
    </row>
    <row r="298" spans="1:38" x14ac:dyDescent="0.3">
      <c r="A298" s="44" t="s">
        <v>36</v>
      </c>
      <c r="B298" s="45">
        <f>IFERROR((VLOOKUP(B296,'input from AMS loads'!$A$1:$E$999,2,FALSE)),0)</f>
        <v>0</v>
      </c>
      <c r="C298" s="46">
        <f>IFERROR((VLOOKUP(B296,'input from AMS loads'!$A$1:$E$999,3,FALSE)),0)</f>
        <v>0</v>
      </c>
      <c r="D298" s="47">
        <f>IFERROR((VLOOKUP(B296,'input from AMS loads'!$A$1:$E$999,4,FALSE)),0)</f>
        <v>0</v>
      </c>
      <c r="E298" s="45">
        <f>IFERROR((VLOOKUP(E296,'input from AMS loads'!$A$1:$E$999,2,FALSE)),0)</f>
        <v>0</v>
      </c>
      <c r="F298" s="46">
        <f>IFERROR((VLOOKUP(E296,'input from AMS loads'!$A$1:$E$999,3,FALSE)),0)</f>
        <v>0</v>
      </c>
      <c r="G298" s="47">
        <f>IFERROR((VLOOKUP(E296,'input from AMS loads'!$A$1:$E$999,4,FALSE)),0)</f>
        <v>0</v>
      </c>
      <c r="H298" s="45">
        <f>IFERROR((VLOOKUP(H296,'input from AMS loads'!$A$1:$E$999,2,FALSE)),0)</f>
        <v>0</v>
      </c>
      <c r="I298" s="46">
        <f>IFERROR((VLOOKUP(H296,'input from AMS loads'!$A$1:$E$999,3,FALSE)),0)</f>
        <v>0</v>
      </c>
      <c r="J298" s="47">
        <f>IFERROR((VLOOKUP(H296,'input from AMS loads'!$A$1:$E$999,4,FALSE)),0)</f>
        <v>0</v>
      </c>
      <c r="K298" s="45">
        <f>IFERROR((VLOOKUP(K296,'input from AMS loads'!$A$1:$E$999,2,FALSE)),0)</f>
        <v>0</v>
      </c>
      <c r="L298" s="46">
        <f>IFERROR((VLOOKUP(K296,'input from AMS loads'!$A$1:$E$999,3,FALSE)),0)</f>
        <v>0</v>
      </c>
      <c r="M298" s="47">
        <f>IFERROR((VLOOKUP(K296,'input from AMS loads'!$A$1:$E$999,4,FALSE)),0)</f>
        <v>0</v>
      </c>
      <c r="N298" s="45">
        <f>IFERROR((VLOOKUP(N296,'input from AMS loads'!$A$1:$E$999,2,FALSE)),0)</f>
        <v>0</v>
      </c>
      <c r="O298" s="46">
        <f>IFERROR((VLOOKUP(N296,'input from AMS loads'!$A$1:$E$999,3,FALSE)),0)</f>
        <v>0</v>
      </c>
      <c r="P298" s="47">
        <f>IFERROR((VLOOKUP(N296,'input from AMS loads'!$A$1:$E$999,4,FALSE)),0)</f>
        <v>0</v>
      </c>
      <c r="Q298" s="45">
        <f>IFERROR((VLOOKUP(Q296,'input from AMS loads'!$A$1:$E$999,2,FALSE)),0)</f>
        <v>0</v>
      </c>
      <c r="R298" s="46">
        <f>IFERROR((VLOOKUP(Q296,'input from AMS loads'!$A$1:$E$999,3,FALSE)),0)</f>
        <v>0</v>
      </c>
      <c r="S298" s="47">
        <f>IFERROR((VLOOKUP(Q296,'input from AMS loads'!$A$1:$E$999,4,FALSE)),0)</f>
        <v>0</v>
      </c>
      <c r="T298" s="45">
        <f>IFERROR((VLOOKUP(T296,'input from AMS loads'!$A$1:$E$999,2,FALSE)),0)</f>
        <v>0</v>
      </c>
      <c r="U298" s="46">
        <f>IFERROR((VLOOKUP(T296,'input from AMS loads'!$A$1:$E$999,3,FALSE)),0)</f>
        <v>0</v>
      </c>
      <c r="V298" s="47">
        <f>IFERROR((VLOOKUP(T296,'input from AMS loads'!$A$1:$E$999,4,FALSE)),0)</f>
        <v>0</v>
      </c>
      <c r="W298" s="48">
        <f>SUM($B$298,$E$298,$H$298,$K$298,$N$298,$Q$298,$T$298,)</f>
        <v>0</v>
      </c>
      <c r="X298" s="49">
        <f>SUM($C$298,$F$298,$I$298,$L$298,$O$298,$R$298,$U$298)</f>
        <v>0</v>
      </c>
      <c r="Y298" s="50">
        <f>SUM($D$298,$G$298,$J$298,$M$298,$P$298,$S$298,$V$298)</f>
        <v>0</v>
      </c>
      <c r="Z298" s="153"/>
      <c r="AA298" s="153"/>
      <c r="AB298" s="147"/>
      <c r="AC298" s="147"/>
      <c r="AD298" s="147"/>
      <c r="AK298" s="43"/>
      <c r="AL298" s="43"/>
    </row>
    <row r="299" spans="1:38" ht="15" thickBot="1" x14ac:dyDescent="0.35">
      <c r="A299" s="44" t="s">
        <v>37</v>
      </c>
      <c r="B299" s="5"/>
      <c r="C299" s="6"/>
      <c r="D299" s="7"/>
      <c r="E299" s="5"/>
      <c r="F299" s="6"/>
      <c r="G299" s="7"/>
      <c r="H299" s="5"/>
      <c r="I299" s="6"/>
      <c r="J299" s="7"/>
      <c r="K299" s="5"/>
      <c r="L299" s="6"/>
      <c r="M299" s="7"/>
      <c r="N299" s="5"/>
      <c r="O299" s="6"/>
      <c r="P299" s="7"/>
      <c r="Q299" s="5"/>
      <c r="R299" s="6"/>
      <c r="S299" s="7"/>
      <c r="T299" s="5"/>
      <c r="U299" s="6"/>
      <c r="V299" s="7"/>
      <c r="W299" s="48">
        <f>SUM($B$299,$E$299,$H$299,$K$299,$N$299,$Q$299,$T$299,)</f>
        <v>0</v>
      </c>
      <c r="X299" s="49">
        <f>SUM($C$299,$F$299,$I$299,$L$299,$O$299,$R$299,$U$299)</f>
        <v>0</v>
      </c>
      <c r="Y299" s="50">
        <f>SUM($D$299,$G$299,$J$299,$M$299,$P$299,$S$299,$V$299)</f>
        <v>0</v>
      </c>
      <c r="Z299" s="153"/>
      <c r="AA299" s="153"/>
      <c r="AB299" s="147"/>
      <c r="AC299" s="147"/>
      <c r="AD299" s="147"/>
      <c r="AK299" s="43"/>
      <c r="AL299" s="43"/>
    </row>
    <row r="300" spans="1:38" ht="15" thickBot="1" x14ac:dyDescent="0.35">
      <c r="A300" s="54" t="s">
        <v>38</v>
      </c>
      <c r="B300" s="55"/>
      <c r="C300" s="56">
        <f>SUM(B298:D298)</f>
        <v>0</v>
      </c>
      <c r="D300" s="57"/>
      <c r="E300" s="55"/>
      <c r="F300" s="56">
        <f>SUM(E298:G298)</f>
        <v>0</v>
      </c>
      <c r="G300" s="57"/>
      <c r="H300" s="55"/>
      <c r="I300" s="56">
        <f>SUM(H298:J298)</f>
        <v>0</v>
      </c>
      <c r="J300" s="57"/>
      <c r="K300" s="55"/>
      <c r="L300" s="56">
        <f>SUM(K298:M298)</f>
        <v>0</v>
      </c>
      <c r="M300" s="57"/>
      <c r="N300" s="55"/>
      <c r="O300" s="56">
        <f>SUM(N298:P298)</f>
        <v>0</v>
      </c>
      <c r="P300" s="57"/>
      <c r="Q300" s="55"/>
      <c r="R300" s="56">
        <f>SUM(Q298:S298)</f>
        <v>0</v>
      </c>
      <c r="S300" s="57"/>
      <c r="T300" s="55"/>
      <c r="U300" s="56">
        <f>SUM(T298:V298)</f>
        <v>0</v>
      </c>
      <c r="V300" s="57"/>
      <c r="W300" s="167" t="s">
        <v>86</v>
      </c>
      <c r="X300" s="168"/>
      <c r="Y300" s="169"/>
      <c r="Z300" s="153"/>
      <c r="AA300" s="153"/>
      <c r="AB300" s="147"/>
      <c r="AC300" s="147"/>
      <c r="AD300" s="147"/>
      <c r="AK300" s="43"/>
      <c r="AL300" s="43"/>
    </row>
    <row r="301" spans="1:38" ht="15" thickBot="1" x14ac:dyDescent="0.35">
      <c r="A301" s="54" t="s">
        <v>40</v>
      </c>
      <c r="B301" s="58"/>
      <c r="C301" s="56">
        <f>SUM(B299:D299)</f>
        <v>0</v>
      </c>
      <c r="D301" s="59"/>
      <c r="E301" s="58"/>
      <c r="F301" s="56">
        <f>SUM(E299:G299)</f>
        <v>0</v>
      </c>
      <c r="G301" s="59"/>
      <c r="H301" s="58"/>
      <c r="I301" s="56">
        <f>SUM(H299:J299)</f>
        <v>0</v>
      </c>
      <c r="J301" s="59"/>
      <c r="K301" s="58"/>
      <c r="L301" s="56">
        <f>SUM(K299:M299)</f>
        <v>0</v>
      </c>
      <c r="M301" s="59"/>
      <c r="N301" s="58"/>
      <c r="O301" s="56">
        <f>SUM(N299:P299)</f>
        <v>0</v>
      </c>
      <c r="P301" s="59"/>
      <c r="Q301" s="58"/>
      <c r="R301" s="56">
        <f>SUM(Q299:S299)</f>
        <v>0</v>
      </c>
      <c r="S301" s="59"/>
      <c r="T301" s="58"/>
      <c r="U301" s="56">
        <f>SUM(T299:V299)</f>
        <v>0</v>
      </c>
      <c r="V301" s="59"/>
      <c r="W301" s="170"/>
      <c r="X301" s="171"/>
      <c r="Y301" s="172"/>
      <c r="Z301" s="154"/>
      <c r="AA301" s="154"/>
      <c r="AB301" s="148"/>
      <c r="AC301" s="148"/>
      <c r="AD301" s="148"/>
      <c r="AK301" s="43"/>
      <c r="AL301" s="43"/>
    </row>
    <row r="302" spans="1:38" ht="21" thickBot="1" x14ac:dyDescent="0.35">
      <c r="A302" s="33" t="s">
        <v>23</v>
      </c>
      <c r="B302" s="157">
        <f>B296+7</f>
        <v>44340</v>
      </c>
      <c r="C302" s="158"/>
      <c r="D302" s="159"/>
      <c r="E302" s="157">
        <f>B302+1</f>
        <v>44341</v>
      </c>
      <c r="F302" s="158"/>
      <c r="G302" s="159"/>
      <c r="H302" s="157">
        <f t="shared" ref="H302" si="241">E302+1</f>
        <v>44342</v>
      </c>
      <c r="I302" s="158"/>
      <c r="J302" s="159"/>
      <c r="K302" s="157">
        <f t="shared" ref="K302" si="242">H302+1</f>
        <v>44343</v>
      </c>
      <c r="L302" s="158"/>
      <c r="M302" s="159"/>
      <c r="N302" s="157">
        <f t="shared" ref="N302" si="243">K302+1</f>
        <v>44344</v>
      </c>
      <c r="O302" s="158"/>
      <c r="P302" s="159"/>
      <c r="Q302" s="157">
        <f t="shared" ref="Q302" si="244">N302+1</f>
        <v>44345</v>
      </c>
      <c r="R302" s="158"/>
      <c r="S302" s="159"/>
      <c r="T302" s="157">
        <f t="shared" ref="T302" si="245">Q302+1</f>
        <v>44346</v>
      </c>
      <c r="U302" s="158"/>
      <c r="V302" s="159"/>
      <c r="W302" s="149" t="s">
        <v>24</v>
      </c>
      <c r="X302" s="150"/>
      <c r="Y302" s="151"/>
      <c r="Z302" s="34" t="s">
        <v>25</v>
      </c>
      <c r="AA302" s="34" t="s">
        <v>26</v>
      </c>
      <c r="AB302" s="34" t="s">
        <v>27</v>
      </c>
      <c r="AC302" s="34" t="s">
        <v>28</v>
      </c>
      <c r="AD302" s="34" t="s">
        <v>27</v>
      </c>
      <c r="AK302" s="35"/>
      <c r="AL302" s="35"/>
    </row>
    <row r="303" spans="1:38" ht="15" thickBot="1" x14ac:dyDescent="0.35">
      <c r="A303" s="36" t="s">
        <v>29</v>
      </c>
      <c r="B303" s="37" t="s">
        <v>30</v>
      </c>
      <c r="C303" s="38" t="s">
        <v>31</v>
      </c>
      <c r="D303" s="39" t="s">
        <v>32</v>
      </c>
      <c r="E303" s="37" t="s">
        <v>30</v>
      </c>
      <c r="F303" s="38" t="s">
        <v>31</v>
      </c>
      <c r="G303" s="39" t="s">
        <v>32</v>
      </c>
      <c r="H303" s="37" t="s">
        <v>30</v>
      </c>
      <c r="I303" s="38" t="s">
        <v>31</v>
      </c>
      <c r="J303" s="39" t="s">
        <v>32</v>
      </c>
      <c r="K303" s="37" t="s">
        <v>30</v>
      </c>
      <c r="L303" s="38" t="s">
        <v>31</v>
      </c>
      <c r="M303" s="39" t="s">
        <v>32</v>
      </c>
      <c r="N303" s="37" t="s">
        <v>30</v>
      </c>
      <c r="O303" s="38" t="s">
        <v>31</v>
      </c>
      <c r="P303" s="39" t="s">
        <v>32</v>
      </c>
      <c r="Q303" s="37" t="s">
        <v>30</v>
      </c>
      <c r="R303" s="38" t="s">
        <v>31</v>
      </c>
      <c r="S303" s="39" t="s">
        <v>32</v>
      </c>
      <c r="T303" s="37" t="s">
        <v>30</v>
      </c>
      <c r="U303" s="38" t="s">
        <v>31</v>
      </c>
      <c r="V303" s="39" t="s">
        <v>32</v>
      </c>
      <c r="W303" s="40" t="s">
        <v>33</v>
      </c>
      <c r="X303" s="41" t="s">
        <v>34</v>
      </c>
      <c r="Y303" s="42" t="s">
        <v>35</v>
      </c>
      <c r="Z303" s="152">
        <f>SUM(C306:V306)</f>
        <v>0</v>
      </c>
      <c r="AA303" s="152">
        <f>SUM(C307:V307)</f>
        <v>0</v>
      </c>
      <c r="AB303" s="146" t="str">
        <f>IF(ISERROR((Z303/Z297)-1),"",(Z303/Z297)-1)</f>
        <v/>
      </c>
      <c r="AC303" s="146" t="str">
        <f>IF(ISERROR((AA303/AA297)-1),"",(AA303/AA297)-1)</f>
        <v/>
      </c>
      <c r="AD303" s="146" t="str">
        <f>IF(ISERROR((Z303/Z291)-1),"",(Z303/Z291)-1)</f>
        <v/>
      </c>
      <c r="AK303" s="43"/>
      <c r="AL303" s="43"/>
    </row>
    <row r="304" spans="1:38" x14ac:dyDescent="0.3">
      <c r="A304" s="44" t="s">
        <v>36</v>
      </c>
      <c r="B304" s="45">
        <f>IFERROR((VLOOKUP(B302,'input from AMS loads'!$A$1:$E$999,2,FALSE)),0)</f>
        <v>0</v>
      </c>
      <c r="C304" s="46">
        <f>IFERROR((VLOOKUP(B302,'input from AMS loads'!$A$1:$E$999,3,FALSE)),0)</f>
        <v>0</v>
      </c>
      <c r="D304" s="47">
        <f>IFERROR((VLOOKUP(B302,'input from AMS loads'!$A$1:$E$999,4,FALSE)),0)</f>
        <v>0</v>
      </c>
      <c r="E304" s="45">
        <f>IFERROR((VLOOKUP(E302,'input from AMS loads'!$A$1:$E$999,2,FALSE)),0)</f>
        <v>0</v>
      </c>
      <c r="F304" s="46">
        <f>IFERROR((VLOOKUP(E302,'input from AMS loads'!$A$1:$E$999,3,FALSE)),0)</f>
        <v>0</v>
      </c>
      <c r="G304" s="47">
        <f>IFERROR((VLOOKUP(E302,'input from AMS loads'!$A$1:$E$999,4,FALSE)),0)</f>
        <v>0</v>
      </c>
      <c r="H304" s="45">
        <f>IFERROR((VLOOKUP(H302,'input from AMS loads'!$A$1:$E$999,2,FALSE)),0)</f>
        <v>0</v>
      </c>
      <c r="I304" s="46">
        <f>IFERROR((VLOOKUP(H302,'input from AMS loads'!$A$1:$E$999,3,FALSE)),0)</f>
        <v>0</v>
      </c>
      <c r="J304" s="47">
        <f>IFERROR((VLOOKUP(H302,'input from AMS loads'!$A$1:$E$999,4,FALSE)),0)</f>
        <v>0</v>
      </c>
      <c r="K304" s="45">
        <f>IFERROR((VLOOKUP(K302,'input from AMS loads'!$A$1:$E$999,2,FALSE)),0)</f>
        <v>0</v>
      </c>
      <c r="L304" s="46">
        <f>IFERROR((VLOOKUP(K302,'input from AMS loads'!$A$1:$E$999,3,FALSE)),0)</f>
        <v>0</v>
      </c>
      <c r="M304" s="47">
        <f>IFERROR((VLOOKUP(K302,'input from AMS loads'!$A$1:$E$999,4,FALSE)),0)</f>
        <v>0</v>
      </c>
      <c r="N304" s="45">
        <f>IFERROR((VLOOKUP(N302,'input from AMS loads'!$A$1:$E$999,2,FALSE)),0)</f>
        <v>0</v>
      </c>
      <c r="O304" s="46">
        <f>IFERROR((VLOOKUP(N302,'input from AMS loads'!$A$1:$E$999,3,FALSE)),0)</f>
        <v>0</v>
      </c>
      <c r="P304" s="47">
        <f>IFERROR((VLOOKUP(N302,'input from AMS loads'!$A$1:$E$999,4,FALSE)),0)</f>
        <v>0</v>
      </c>
      <c r="Q304" s="45">
        <f>IFERROR((VLOOKUP(Q302,'input from AMS loads'!$A$1:$E$999,2,FALSE)),0)</f>
        <v>0</v>
      </c>
      <c r="R304" s="46">
        <f>IFERROR((VLOOKUP(Q302,'input from AMS loads'!$A$1:$E$999,3,FALSE)),0)</f>
        <v>0</v>
      </c>
      <c r="S304" s="47">
        <f>IFERROR((VLOOKUP(Q302,'input from AMS loads'!$A$1:$E$999,4,FALSE)),0)</f>
        <v>0</v>
      </c>
      <c r="T304" s="45">
        <f>IFERROR((VLOOKUP(T302,'input from AMS loads'!$A$1:$E$999,2,FALSE)),0)</f>
        <v>0</v>
      </c>
      <c r="U304" s="46">
        <f>IFERROR((VLOOKUP(T302,'input from AMS loads'!$A$1:$E$999,3,FALSE)),0)</f>
        <v>0</v>
      </c>
      <c r="V304" s="47">
        <f>IFERROR((VLOOKUP(T302,'input from AMS loads'!$A$1:$E$999,4,FALSE)),0)</f>
        <v>0</v>
      </c>
      <c r="W304" s="48">
        <f>SUM($B$304,$E$304,$H$304,$K$304,$N$304,$Q$304,$T$304,)</f>
        <v>0</v>
      </c>
      <c r="X304" s="49">
        <f>SUM($C$304,$F$304,$I$304,$L$304,$O$304,$R$304,$U$304)</f>
        <v>0</v>
      </c>
      <c r="Y304" s="50">
        <f>SUM($D$304,$G$304,$J$304,$M$304,$P$304,$S$304,$V$304)</f>
        <v>0</v>
      </c>
      <c r="Z304" s="153"/>
      <c r="AA304" s="153"/>
      <c r="AB304" s="147"/>
      <c r="AC304" s="147"/>
      <c r="AD304" s="147"/>
      <c r="AK304" s="43"/>
      <c r="AL304" s="43"/>
    </row>
    <row r="305" spans="1:38" ht="15" thickBot="1" x14ac:dyDescent="0.35">
      <c r="A305" s="44" t="s">
        <v>37</v>
      </c>
      <c r="B305" s="5"/>
      <c r="C305" s="6"/>
      <c r="D305" s="7"/>
      <c r="E305" s="5"/>
      <c r="F305" s="6"/>
      <c r="G305" s="7"/>
      <c r="H305" s="5"/>
      <c r="I305" s="6"/>
      <c r="J305" s="7"/>
      <c r="K305" s="5"/>
      <c r="L305" s="6"/>
      <c r="M305" s="7"/>
      <c r="N305" s="5"/>
      <c r="O305" s="6"/>
      <c r="P305" s="7"/>
      <c r="Q305" s="5"/>
      <c r="R305" s="6"/>
      <c r="S305" s="7"/>
      <c r="T305" s="5"/>
      <c r="U305" s="6"/>
      <c r="V305" s="7"/>
      <c r="W305" s="48">
        <f>SUM($B$305,$E$305,$H$305,$K$305,$N$305,$Q$305,$T$305,)</f>
        <v>0</v>
      </c>
      <c r="X305" s="49">
        <f>SUM($C$305,$F$305,$I$305,$L$305,$O$305,$R$305,$U$305)</f>
        <v>0</v>
      </c>
      <c r="Y305" s="50">
        <f>SUM($D$305,$G$305,$J$305,$M$305,$P$305,$S$305,$V$305)</f>
        <v>0</v>
      </c>
      <c r="Z305" s="153"/>
      <c r="AA305" s="153"/>
      <c r="AB305" s="147"/>
      <c r="AC305" s="147"/>
      <c r="AD305" s="147"/>
      <c r="AK305" s="43"/>
      <c r="AL305" s="43"/>
    </row>
    <row r="306" spans="1:38" ht="15" thickBot="1" x14ac:dyDescent="0.35">
      <c r="A306" s="54" t="s">
        <v>38</v>
      </c>
      <c r="B306" s="55"/>
      <c r="C306" s="56">
        <f>SUM(B304:D304)</f>
        <v>0</v>
      </c>
      <c r="D306" s="57"/>
      <c r="E306" s="55"/>
      <c r="F306" s="56">
        <f>SUM(E304:G304)</f>
        <v>0</v>
      </c>
      <c r="G306" s="57"/>
      <c r="H306" s="55"/>
      <c r="I306" s="56">
        <f>SUM(H304:J304)</f>
        <v>0</v>
      </c>
      <c r="J306" s="57"/>
      <c r="K306" s="55"/>
      <c r="L306" s="56">
        <f>SUM(K304:M304)</f>
        <v>0</v>
      </c>
      <c r="M306" s="57"/>
      <c r="N306" s="55"/>
      <c r="O306" s="56">
        <f>SUM(N304:P304)</f>
        <v>0</v>
      </c>
      <c r="P306" s="57"/>
      <c r="Q306" s="55"/>
      <c r="R306" s="56">
        <f>SUM(Q304:S304)</f>
        <v>0</v>
      </c>
      <c r="S306" s="57"/>
      <c r="T306" s="55"/>
      <c r="U306" s="56">
        <f>SUM(T304:V304)</f>
        <v>0</v>
      </c>
      <c r="V306" s="57"/>
      <c r="W306" s="167" t="s">
        <v>87</v>
      </c>
      <c r="X306" s="168"/>
      <c r="Y306" s="169"/>
      <c r="Z306" s="153"/>
      <c r="AA306" s="153"/>
      <c r="AB306" s="147"/>
      <c r="AC306" s="147"/>
      <c r="AD306" s="147"/>
      <c r="AK306" s="43"/>
      <c r="AL306" s="43"/>
    </row>
    <row r="307" spans="1:38" ht="15" thickBot="1" x14ac:dyDescent="0.35">
      <c r="A307" s="54" t="s">
        <v>40</v>
      </c>
      <c r="B307" s="58"/>
      <c r="C307" s="56">
        <f>SUM(B305:D305)</f>
        <v>0</v>
      </c>
      <c r="D307" s="59"/>
      <c r="E307" s="58"/>
      <c r="F307" s="56">
        <f>SUM(E305:G305)</f>
        <v>0</v>
      </c>
      <c r="G307" s="59"/>
      <c r="H307" s="58"/>
      <c r="I307" s="56">
        <f>SUM(H305:J305)</f>
        <v>0</v>
      </c>
      <c r="J307" s="59"/>
      <c r="K307" s="58"/>
      <c r="L307" s="56">
        <f>SUM(K305:M305)</f>
        <v>0</v>
      </c>
      <c r="M307" s="59"/>
      <c r="N307" s="58"/>
      <c r="O307" s="56">
        <f>SUM(N305:P305)</f>
        <v>0</v>
      </c>
      <c r="P307" s="59"/>
      <c r="Q307" s="58"/>
      <c r="R307" s="56">
        <f>SUM(Q305:S305)</f>
        <v>0</v>
      </c>
      <c r="S307" s="59"/>
      <c r="T307" s="58"/>
      <c r="U307" s="56">
        <f>SUM(T305:V305)</f>
        <v>0</v>
      </c>
      <c r="V307" s="59"/>
      <c r="W307" s="170"/>
      <c r="X307" s="171"/>
      <c r="Y307" s="172"/>
      <c r="Z307" s="154"/>
      <c r="AA307" s="154"/>
      <c r="AB307" s="148"/>
      <c r="AC307" s="148"/>
      <c r="AD307" s="148"/>
      <c r="AK307" s="43"/>
      <c r="AL307" s="43"/>
    </row>
    <row r="308" spans="1:38" ht="21" thickBot="1" x14ac:dyDescent="0.35">
      <c r="A308" s="33" t="s">
        <v>23</v>
      </c>
      <c r="B308" s="157">
        <f>B302+7</f>
        <v>44347</v>
      </c>
      <c r="C308" s="158"/>
      <c r="D308" s="159"/>
      <c r="E308" s="157">
        <f>B308+1</f>
        <v>44348</v>
      </c>
      <c r="F308" s="158"/>
      <c r="G308" s="159"/>
      <c r="H308" s="157">
        <f t="shared" ref="H308" si="246">E308+1</f>
        <v>44349</v>
      </c>
      <c r="I308" s="158"/>
      <c r="J308" s="159"/>
      <c r="K308" s="157">
        <f t="shared" ref="K308" si="247">H308+1</f>
        <v>44350</v>
      </c>
      <c r="L308" s="158"/>
      <c r="M308" s="159"/>
      <c r="N308" s="157">
        <f t="shared" ref="N308" si="248">K308+1</f>
        <v>44351</v>
      </c>
      <c r="O308" s="158"/>
      <c r="P308" s="159"/>
      <c r="Q308" s="157">
        <f t="shared" ref="Q308" si="249">N308+1</f>
        <v>44352</v>
      </c>
      <c r="R308" s="158"/>
      <c r="S308" s="159"/>
      <c r="T308" s="157">
        <f t="shared" ref="T308" si="250">Q308+1</f>
        <v>44353</v>
      </c>
      <c r="U308" s="158"/>
      <c r="V308" s="159"/>
      <c r="W308" s="149" t="s">
        <v>24</v>
      </c>
      <c r="X308" s="150"/>
      <c r="Y308" s="151"/>
      <c r="Z308" s="34" t="s">
        <v>25</v>
      </c>
      <c r="AA308" s="34" t="s">
        <v>26</v>
      </c>
      <c r="AB308" s="34" t="s">
        <v>27</v>
      </c>
      <c r="AC308" s="34" t="s">
        <v>28</v>
      </c>
      <c r="AD308" s="34" t="s">
        <v>27</v>
      </c>
      <c r="AK308" s="35"/>
      <c r="AL308" s="35"/>
    </row>
    <row r="309" spans="1:38" ht="15" thickBot="1" x14ac:dyDescent="0.35">
      <c r="A309" s="36" t="s">
        <v>29</v>
      </c>
      <c r="B309" s="37" t="s">
        <v>30</v>
      </c>
      <c r="C309" s="38" t="s">
        <v>31</v>
      </c>
      <c r="D309" s="39" t="s">
        <v>32</v>
      </c>
      <c r="E309" s="37" t="s">
        <v>30</v>
      </c>
      <c r="F309" s="38" t="s">
        <v>31</v>
      </c>
      <c r="G309" s="39" t="s">
        <v>32</v>
      </c>
      <c r="H309" s="37" t="s">
        <v>30</v>
      </c>
      <c r="I309" s="38" t="s">
        <v>31</v>
      </c>
      <c r="J309" s="39" t="s">
        <v>32</v>
      </c>
      <c r="K309" s="37" t="s">
        <v>30</v>
      </c>
      <c r="L309" s="38" t="s">
        <v>31</v>
      </c>
      <c r="M309" s="39" t="s">
        <v>32</v>
      </c>
      <c r="N309" s="37" t="s">
        <v>30</v>
      </c>
      <c r="O309" s="38" t="s">
        <v>31</v>
      </c>
      <c r="P309" s="39" t="s">
        <v>32</v>
      </c>
      <c r="Q309" s="37" t="s">
        <v>30</v>
      </c>
      <c r="R309" s="38" t="s">
        <v>31</v>
      </c>
      <c r="S309" s="39" t="s">
        <v>32</v>
      </c>
      <c r="T309" s="37" t="s">
        <v>30</v>
      </c>
      <c r="U309" s="38" t="s">
        <v>31</v>
      </c>
      <c r="V309" s="39" t="s">
        <v>32</v>
      </c>
      <c r="W309" s="40" t="s">
        <v>33</v>
      </c>
      <c r="X309" s="41" t="s">
        <v>34</v>
      </c>
      <c r="Y309" s="42" t="s">
        <v>35</v>
      </c>
      <c r="Z309" s="152">
        <f>SUM(C312:V312)</f>
        <v>0</v>
      </c>
      <c r="AA309" s="152">
        <f>SUM(C313:V313)</f>
        <v>0</v>
      </c>
      <c r="AB309" s="146" t="str">
        <f>IF(ISERROR((Z309/Z303)-1),"",(Z309/Z303)-1)</f>
        <v/>
      </c>
      <c r="AC309" s="146" t="str">
        <f>IF(ISERROR((AA309/AA303)-1),"",(AA309/AA303)-1)</f>
        <v/>
      </c>
      <c r="AD309" s="146" t="str">
        <f>IF(ISERROR((Z309/Z297)-1),"",(Z309/Z297)-1)</f>
        <v/>
      </c>
      <c r="AK309" s="43"/>
      <c r="AL309" s="43"/>
    </row>
    <row r="310" spans="1:38" x14ac:dyDescent="0.3">
      <c r="A310" s="44" t="s">
        <v>36</v>
      </c>
      <c r="B310" s="45">
        <f>IFERROR((VLOOKUP(B308,'input from AMS loads'!$A$1:$E$999,2,FALSE)),0)</f>
        <v>0</v>
      </c>
      <c r="C310" s="46">
        <f>IFERROR((VLOOKUP(B308,'input from AMS loads'!$A$1:$E$999,3,FALSE)),0)</f>
        <v>0</v>
      </c>
      <c r="D310" s="47">
        <f>IFERROR((VLOOKUP(B308,'input from AMS loads'!$A$1:$E$999,4,FALSE)),0)</f>
        <v>0</v>
      </c>
      <c r="E310" s="45">
        <f>IFERROR((VLOOKUP(E308,'input from AMS loads'!$A$1:$E$999,2,FALSE)),0)</f>
        <v>0</v>
      </c>
      <c r="F310" s="46">
        <f>IFERROR((VLOOKUP(E308,'input from AMS loads'!$A$1:$E$999,3,FALSE)),0)</f>
        <v>0</v>
      </c>
      <c r="G310" s="47">
        <f>IFERROR((VLOOKUP(E308,'input from AMS loads'!$A$1:$E$999,4,FALSE)),0)</f>
        <v>0</v>
      </c>
      <c r="H310" s="45">
        <f>IFERROR((VLOOKUP(H308,'input from AMS loads'!$A$1:$E$999,2,FALSE)),0)</f>
        <v>0</v>
      </c>
      <c r="I310" s="46">
        <f>IFERROR((VLOOKUP(H308,'input from AMS loads'!$A$1:$E$999,3,FALSE)),0)</f>
        <v>0</v>
      </c>
      <c r="J310" s="47">
        <f>IFERROR((VLOOKUP(H308,'input from AMS loads'!$A$1:$E$999,4,FALSE)),0)</f>
        <v>0</v>
      </c>
      <c r="K310" s="45">
        <f>IFERROR((VLOOKUP(K308,'input from AMS loads'!$A$1:$E$999,2,FALSE)),0)</f>
        <v>0</v>
      </c>
      <c r="L310" s="46">
        <f>IFERROR((VLOOKUP(K308,'input from AMS loads'!$A$1:$E$999,3,FALSE)),0)</f>
        <v>0</v>
      </c>
      <c r="M310" s="47">
        <f>IFERROR((VLOOKUP(K308,'input from AMS loads'!$A$1:$E$999,4,FALSE)),0)</f>
        <v>0</v>
      </c>
      <c r="N310" s="45">
        <f>IFERROR((VLOOKUP(N308,'input from AMS loads'!$A$1:$E$999,2,FALSE)),0)</f>
        <v>0</v>
      </c>
      <c r="O310" s="46">
        <f>IFERROR((VLOOKUP(N308,'input from AMS loads'!$A$1:$E$999,3,FALSE)),0)</f>
        <v>0</v>
      </c>
      <c r="P310" s="47">
        <f>IFERROR((VLOOKUP(N308,'input from AMS loads'!$A$1:$E$999,4,FALSE)),0)</f>
        <v>0</v>
      </c>
      <c r="Q310" s="45">
        <f>IFERROR((VLOOKUP(Q308,'input from AMS loads'!$A$1:$E$999,2,FALSE)),0)</f>
        <v>0</v>
      </c>
      <c r="R310" s="46">
        <f>IFERROR((VLOOKUP(Q308,'input from AMS loads'!$A$1:$E$999,3,FALSE)),0)</f>
        <v>0</v>
      </c>
      <c r="S310" s="47">
        <f>IFERROR((VLOOKUP(Q308,'input from AMS loads'!$A$1:$E$999,4,FALSE)),0)</f>
        <v>0</v>
      </c>
      <c r="T310" s="45">
        <f>IFERROR((VLOOKUP(T308,'input from AMS loads'!$A$1:$E$999,2,FALSE)),0)</f>
        <v>0</v>
      </c>
      <c r="U310" s="46">
        <f>IFERROR((VLOOKUP(T308,'input from AMS loads'!$A$1:$E$999,3,FALSE)),0)</f>
        <v>0</v>
      </c>
      <c r="V310" s="47">
        <f>IFERROR((VLOOKUP(T308,'input from AMS loads'!$A$1:$E$999,4,FALSE)),0)</f>
        <v>0</v>
      </c>
      <c r="W310" s="48">
        <f>SUM($B$310,$E$310,$H$310,$K$310,$N$310,$Q$310,$T$310,)</f>
        <v>0</v>
      </c>
      <c r="X310" s="49">
        <f>SUM($C$310,$F$310,$I$310,$L$310,$O$310,$R$310,$U$310)</f>
        <v>0</v>
      </c>
      <c r="Y310" s="50">
        <f>SUM($D$310,$G$310,$J$310,$M$310,$P$310,$S$310,$V$310)</f>
        <v>0</v>
      </c>
      <c r="Z310" s="153"/>
      <c r="AA310" s="153"/>
      <c r="AB310" s="147"/>
      <c r="AC310" s="147"/>
      <c r="AD310" s="147"/>
      <c r="AK310" s="43"/>
      <c r="AL310" s="43"/>
    </row>
    <row r="311" spans="1:38" ht="15" thickBot="1" x14ac:dyDescent="0.35">
      <c r="A311" s="44" t="s">
        <v>37</v>
      </c>
      <c r="B311" s="5"/>
      <c r="C311" s="6"/>
      <c r="D311" s="7"/>
      <c r="E311" s="5"/>
      <c r="F311" s="6"/>
      <c r="G311" s="7"/>
      <c r="H311" s="5"/>
      <c r="I311" s="6"/>
      <c r="J311" s="7"/>
      <c r="K311" s="5"/>
      <c r="L311" s="6"/>
      <c r="M311" s="7"/>
      <c r="N311" s="5"/>
      <c r="O311" s="6"/>
      <c r="P311" s="7"/>
      <c r="Q311" s="5"/>
      <c r="R311" s="6"/>
      <c r="S311" s="7"/>
      <c r="T311" s="5"/>
      <c r="U311" s="6"/>
      <c r="V311" s="7"/>
      <c r="W311" s="48">
        <f>SUM($B$311,$E$311,$H$311,$K$311,$N$311,$Q$311,$T$311,)</f>
        <v>0</v>
      </c>
      <c r="X311" s="49">
        <f>SUM($C$311,$F$311,$I$311,$L$311,$O$311,$R$311,$U$311)</f>
        <v>0</v>
      </c>
      <c r="Y311" s="50">
        <f>SUM(D311,G311,J311,M311,P311,S311,V311)</f>
        <v>0</v>
      </c>
      <c r="Z311" s="153"/>
      <c r="AA311" s="153"/>
      <c r="AB311" s="147"/>
      <c r="AC311" s="147"/>
      <c r="AD311" s="147"/>
      <c r="AK311" s="43"/>
      <c r="AL311" s="43"/>
    </row>
    <row r="312" spans="1:38" ht="15" thickBot="1" x14ac:dyDescent="0.35">
      <c r="A312" s="54" t="s">
        <v>38</v>
      </c>
      <c r="B312" s="55"/>
      <c r="C312" s="56">
        <f>SUM(B310:D310)</f>
        <v>0</v>
      </c>
      <c r="D312" s="57"/>
      <c r="E312" s="55"/>
      <c r="F312" s="56">
        <f>SUM(E310:G310)</f>
        <v>0</v>
      </c>
      <c r="G312" s="57"/>
      <c r="H312" s="55"/>
      <c r="I312" s="56">
        <f>SUM(H310:J310)</f>
        <v>0</v>
      </c>
      <c r="J312" s="57"/>
      <c r="K312" s="55"/>
      <c r="L312" s="56">
        <f>SUM(K310:M310)</f>
        <v>0</v>
      </c>
      <c r="M312" s="57"/>
      <c r="N312" s="55"/>
      <c r="O312" s="56">
        <f>SUM(N310:P310)</f>
        <v>0</v>
      </c>
      <c r="P312" s="57"/>
      <c r="Q312" s="55"/>
      <c r="R312" s="56">
        <f>SUM(Q310:S310)</f>
        <v>0</v>
      </c>
      <c r="S312" s="57"/>
      <c r="T312" s="55"/>
      <c r="U312" s="56">
        <f>SUM(T310:V310)</f>
        <v>0</v>
      </c>
      <c r="V312" s="57"/>
      <c r="W312" s="167" t="s">
        <v>88</v>
      </c>
      <c r="X312" s="168"/>
      <c r="Y312" s="169"/>
      <c r="Z312" s="153"/>
      <c r="AA312" s="153"/>
      <c r="AB312" s="147"/>
      <c r="AC312" s="147"/>
      <c r="AD312" s="147"/>
      <c r="AK312" s="43"/>
      <c r="AL312" s="43"/>
    </row>
    <row r="313" spans="1:38" ht="15" thickBot="1" x14ac:dyDescent="0.35">
      <c r="A313" s="54" t="s">
        <v>40</v>
      </c>
      <c r="B313" s="58"/>
      <c r="C313" s="56">
        <f>SUM(B311:D311)</f>
        <v>0</v>
      </c>
      <c r="D313" s="59"/>
      <c r="E313" s="58"/>
      <c r="F313" s="56">
        <f>SUM(E311:G311)</f>
        <v>0</v>
      </c>
      <c r="G313" s="59"/>
      <c r="H313" s="58"/>
      <c r="I313" s="56">
        <f>SUM(H311:J311)</f>
        <v>0</v>
      </c>
      <c r="J313" s="59"/>
      <c r="K313" s="58"/>
      <c r="L313" s="56">
        <f>SUM(K311:M311)</f>
        <v>0</v>
      </c>
      <c r="M313" s="59"/>
      <c r="N313" s="58"/>
      <c r="O313" s="56">
        <f>SUM(N311:P311)</f>
        <v>0</v>
      </c>
      <c r="P313" s="59"/>
      <c r="Q313" s="58"/>
      <c r="R313" s="56">
        <f>SUM(Q311:S311)</f>
        <v>0</v>
      </c>
      <c r="S313" s="59"/>
      <c r="T313" s="58"/>
      <c r="U313" s="56">
        <f>SUM(T311:V311)</f>
        <v>0</v>
      </c>
      <c r="V313" s="59"/>
      <c r="W313" s="170"/>
      <c r="X313" s="171"/>
      <c r="Y313" s="172"/>
      <c r="Z313" s="154"/>
      <c r="AA313" s="154"/>
      <c r="AB313" s="148"/>
      <c r="AC313" s="148"/>
      <c r="AD313" s="148"/>
      <c r="AK313" s="43"/>
      <c r="AL313" s="43"/>
    </row>
    <row r="314" spans="1:38" ht="21" thickBot="1" x14ac:dyDescent="0.35">
      <c r="A314" s="33" t="s">
        <v>23</v>
      </c>
      <c r="B314" s="157">
        <f>B308+7</f>
        <v>44354</v>
      </c>
      <c r="C314" s="158"/>
      <c r="D314" s="159"/>
      <c r="E314" s="157">
        <f>B314+1</f>
        <v>44355</v>
      </c>
      <c r="F314" s="158"/>
      <c r="G314" s="159"/>
      <c r="H314" s="157">
        <f t="shared" ref="H314" si="251">E314+1</f>
        <v>44356</v>
      </c>
      <c r="I314" s="158"/>
      <c r="J314" s="159"/>
      <c r="K314" s="157">
        <f t="shared" ref="K314" si="252">H314+1</f>
        <v>44357</v>
      </c>
      <c r="L314" s="158"/>
      <c r="M314" s="159"/>
      <c r="N314" s="157">
        <f t="shared" ref="N314" si="253">K314+1</f>
        <v>44358</v>
      </c>
      <c r="O314" s="158"/>
      <c r="P314" s="159"/>
      <c r="Q314" s="157">
        <f t="shared" ref="Q314" si="254">N314+1</f>
        <v>44359</v>
      </c>
      <c r="R314" s="158"/>
      <c r="S314" s="159"/>
      <c r="T314" s="157">
        <f t="shared" ref="T314" si="255">Q314+1</f>
        <v>44360</v>
      </c>
      <c r="U314" s="158"/>
      <c r="V314" s="159"/>
      <c r="W314" s="149" t="s">
        <v>24</v>
      </c>
      <c r="X314" s="150"/>
      <c r="Y314" s="151"/>
      <c r="Z314" s="34" t="s">
        <v>25</v>
      </c>
      <c r="AA314" s="34" t="s">
        <v>26</v>
      </c>
      <c r="AB314" s="34" t="s">
        <v>27</v>
      </c>
      <c r="AC314" s="34" t="s">
        <v>28</v>
      </c>
      <c r="AD314" s="34" t="s">
        <v>27</v>
      </c>
      <c r="AK314" s="35"/>
      <c r="AL314" s="35"/>
    </row>
    <row r="315" spans="1:38" ht="15" thickBot="1" x14ac:dyDescent="0.35">
      <c r="A315" s="36" t="s">
        <v>29</v>
      </c>
      <c r="B315" s="37" t="s">
        <v>30</v>
      </c>
      <c r="C315" s="38" t="s">
        <v>31</v>
      </c>
      <c r="D315" s="39" t="s">
        <v>32</v>
      </c>
      <c r="E315" s="37" t="s">
        <v>30</v>
      </c>
      <c r="F315" s="38" t="s">
        <v>31</v>
      </c>
      <c r="G315" s="39" t="s">
        <v>32</v>
      </c>
      <c r="H315" s="37" t="s">
        <v>30</v>
      </c>
      <c r="I315" s="38" t="s">
        <v>31</v>
      </c>
      <c r="J315" s="39" t="s">
        <v>32</v>
      </c>
      <c r="K315" s="37" t="s">
        <v>30</v>
      </c>
      <c r="L315" s="38" t="s">
        <v>31</v>
      </c>
      <c r="M315" s="39" t="s">
        <v>32</v>
      </c>
      <c r="N315" s="37" t="s">
        <v>30</v>
      </c>
      <c r="O315" s="38" t="s">
        <v>31</v>
      </c>
      <c r="P315" s="39" t="s">
        <v>32</v>
      </c>
      <c r="Q315" s="37" t="s">
        <v>30</v>
      </c>
      <c r="R315" s="38" t="s">
        <v>31</v>
      </c>
      <c r="S315" s="39" t="s">
        <v>32</v>
      </c>
      <c r="T315" s="37" t="s">
        <v>30</v>
      </c>
      <c r="U315" s="38" t="s">
        <v>31</v>
      </c>
      <c r="V315" s="39" t="s">
        <v>32</v>
      </c>
      <c r="W315" s="40" t="s">
        <v>33</v>
      </c>
      <c r="X315" s="41" t="s">
        <v>34</v>
      </c>
      <c r="Y315" s="42" t="s">
        <v>35</v>
      </c>
      <c r="Z315" s="152">
        <f>SUM(C318:V318)</f>
        <v>0</v>
      </c>
      <c r="AA315" s="152">
        <f>SUM(C319:V319)</f>
        <v>0</v>
      </c>
      <c r="AB315" s="146" t="str">
        <f>IF(ISERROR((Z315/Z309)-1),"",(Z315/Z309)-1)</f>
        <v/>
      </c>
      <c r="AC315" s="146" t="str">
        <f>IF(ISERROR((AA315/AA309)-1),"",(AA315/AA309)-1)</f>
        <v/>
      </c>
      <c r="AD315" s="146" t="str">
        <f>IF(ISERROR((Z315/Z303)-1),"",(Z315/Z303)-1)</f>
        <v/>
      </c>
      <c r="AK315" s="43"/>
      <c r="AL315" s="43"/>
    </row>
    <row r="316" spans="1:38" x14ac:dyDescent="0.3">
      <c r="A316" s="44" t="s">
        <v>36</v>
      </c>
      <c r="B316" s="45">
        <f>IFERROR((VLOOKUP(B314,'input from AMS loads'!$A$1:$E$999,2,FALSE)),0)</f>
        <v>0</v>
      </c>
      <c r="C316" s="46">
        <f>IFERROR((VLOOKUP(B314,'input from AMS loads'!$A$1:$E$999,3,FALSE)),0)</f>
        <v>0</v>
      </c>
      <c r="D316" s="47">
        <f>IFERROR((VLOOKUP(B314,'input from AMS loads'!$A$1:$E$999,4,FALSE)),0)</f>
        <v>0</v>
      </c>
      <c r="E316" s="45">
        <f>IFERROR((VLOOKUP(E314,'input from AMS loads'!$A$1:$E$999,2,FALSE)),0)</f>
        <v>0</v>
      </c>
      <c r="F316" s="46">
        <f>IFERROR((VLOOKUP(E314,'input from AMS loads'!$A$1:$E$999,3,FALSE)),0)</f>
        <v>0</v>
      </c>
      <c r="G316" s="47">
        <f>IFERROR((VLOOKUP(E314,'input from AMS loads'!$A$1:$E$999,4,FALSE)),0)</f>
        <v>0</v>
      </c>
      <c r="H316" s="45">
        <f>IFERROR((VLOOKUP(H314,'input from AMS loads'!$A$1:$E$999,2,FALSE)),0)</f>
        <v>0</v>
      </c>
      <c r="I316" s="46">
        <f>IFERROR((VLOOKUP(H314,'input from AMS loads'!$A$1:$E$999,3,FALSE)),0)</f>
        <v>0</v>
      </c>
      <c r="J316" s="47">
        <f>IFERROR((VLOOKUP(H314,'input from AMS loads'!$A$1:$E$999,4,FALSE)),0)</f>
        <v>0</v>
      </c>
      <c r="K316" s="45">
        <f>IFERROR((VLOOKUP(K314,'input from AMS loads'!$A$1:$E$999,2,FALSE)),0)</f>
        <v>0</v>
      </c>
      <c r="L316" s="46">
        <f>IFERROR((VLOOKUP(K314,'input from AMS loads'!$A$1:$E$999,3,FALSE)),0)</f>
        <v>0</v>
      </c>
      <c r="M316" s="47">
        <f>IFERROR((VLOOKUP(K314,'input from AMS loads'!$A$1:$E$999,4,FALSE)),0)</f>
        <v>0</v>
      </c>
      <c r="N316" s="45">
        <f>IFERROR((VLOOKUP(N314,'input from AMS loads'!$A$1:$E$999,2,FALSE)),0)</f>
        <v>0</v>
      </c>
      <c r="O316" s="46">
        <f>IFERROR((VLOOKUP(N314,'input from AMS loads'!$A$1:$E$999,3,FALSE)),0)</f>
        <v>0</v>
      </c>
      <c r="P316" s="47">
        <f>IFERROR((VLOOKUP(N314,'input from AMS loads'!$A$1:$E$999,4,FALSE)),0)</f>
        <v>0</v>
      </c>
      <c r="Q316" s="45">
        <f>IFERROR((VLOOKUP(Q314,'input from AMS loads'!$A$1:$E$999,2,FALSE)),0)</f>
        <v>0</v>
      </c>
      <c r="R316" s="46">
        <f>IFERROR((VLOOKUP(Q314,'input from AMS loads'!$A$1:$E$999,3,FALSE)),0)</f>
        <v>0</v>
      </c>
      <c r="S316" s="47">
        <f>IFERROR((VLOOKUP(Q314,'input from AMS loads'!$A$1:$E$999,4,FALSE)),0)</f>
        <v>0</v>
      </c>
      <c r="T316" s="45">
        <f>IFERROR((VLOOKUP(T314,'input from AMS loads'!$A$1:$E$999,2,FALSE)),0)</f>
        <v>0</v>
      </c>
      <c r="U316" s="46">
        <f>IFERROR((VLOOKUP(T314,'input from AMS loads'!$A$1:$E$999,3,FALSE)),0)</f>
        <v>0</v>
      </c>
      <c r="V316" s="47">
        <f>IFERROR((VLOOKUP(T314,'input from AMS loads'!$A$1:$E$999,4,FALSE)),0)</f>
        <v>0</v>
      </c>
      <c r="W316" s="48">
        <f>SUM($B$316,$E$316,$H$316,$K$316,$N$316,$Q$316,$T$316,)</f>
        <v>0</v>
      </c>
      <c r="X316" s="49">
        <f>SUM($C$316,$F$316,$I$316,$L$316,$O$316,$R$316,$U$316)</f>
        <v>0</v>
      </c>
      <c r="Y316" s="50">
        <f>SUM($D$316,$G$316,$J$316,$M$316,$P$316,$S$316,$V$316)</f>
        <v>0</v>
      </c>
      <c r="Z316" s="153"/>
      <c r="AA316" s="153"/>
      <c r="AB316" s="147"/>
      <c r="AC316" s="147"/>
      <c r="AD316" s="147"/>
      <c r="AK316" s="43"/>
      <c r="AL316" s="43"/>
    </row>
    <row r="317" spans="1:38" ht="15" thickBot="1" x14ac:dyDescent="0.35">
      <c r="A317" s="44" t="s">
        <v>37</v>
      </c>
      <c r="B317" s="5"/>
      <c r="C317" s="6"/>
      <c r="D317" s="7"/>
      <c r="E317" s="5"/>
      <c r="F317" s="6"/>
      <c r="G317" s="7"/>
      <c r="H317" s="5"/>
      <c r="I317" s="6"/>
      <c r="J317" s="7"/>
      <c r="K317" s="5"/>
      <c r="L317" s="6"/>
      <c r="M317" s="7"/>
      <c r="N317" s="5"/>
      <c r="O317" s="6"/>
      <c r="P317" s="7"/>
      <c r="Q317" s="5"/>
      <c r="R317" s="6"/>
      <c r="S317" s="7"/>
      <c r="T317" s="5"/>
      <c r="U317" s="6"/>
      <c r="V317" s="7"/>
      <c r="W317" s="48">
        <f>SUM($B$317,$E$317,$H$317,$K$317,$N$317,$Q$317,$T$317,)</f>
        <v>0</v>
      </c>
      <c r="X317" s="49">
        <f>SUM($C$317,$F$317,$I$317,$L$317,$O$317,$R$317,$U$317)</f>
        <v>0</v>
      </c>
      <c r="Y317" s="50">
        <f>SUM($D$317,$G$317,$J$317,$M$317,$P$317,$S$317,$V$317)</f>
        <v>0</v>
      </c>
      <c r="Z317" s="153"/>
      <c r="AA317" s="153"/>
      <c r="AB317" s="147"/>
      <c r="AC317" s="147"/>
      <c r="AD317" s="147"/>
      <c r="AK317" s="43"/>
      <c r="AL317" s="43"/>
    </row>
    <row r="318" spans="1:38" ht="15" thickBot="1" x14ac:dyDescent="0.35">
      <c r="A318" s="54" t="s">
        <v>38</v>
      </c>
      <c r="B318" s="55"/>
      <c r="C318" s="56">
        <f>SUM(B316:D316)</f>
        <v>0</v>
      </c>
      <c r="D318" s="57"/>
      <c r="E318" s="55"/>
      <c r="F318" s="56">
        <f>SUM(E316:G316)</f>
        <v>0</v>
      </c>
      <c r="G318" s="57"/>
      <c r="H318" s="55"/>
      <c r="I318" s="56">
        <f>SUM(H316:J316)</f>
        <v>0</v>
      </c>
      <c r="J318" s="57"/>
      <c r="K318" s="55"/>
      <c r="L318" s="56">
        <f>SUM(K316:M316)</f>
        <v>0</v>
      </c>
      <c r="M318" s="57"/>
      <c r="N318" s="55"/>
      <c r="O318" s="56">
        <f>SUM(N316:P316)</f>
        <v>0</v>
      </c>
      <c r="P318" s="57"/>
      <c r="Q318" s="55"/>
      <c r="R318" s="56">
        <f>SUM(Q316:S316)</f>
        <v>0</v>
      </c>
      <c r="S318" s="57"/>
      <c r="T318" s="55"/>
      <c r="U318" s="56">
        <f>SUM(T316:V316)</f>
        <v>0</v>
      </c>
      <c r="V318" s="57"/>
      <c r="W318" s="167" t="s">
        <v>89</v>
      </c>
      <c r="X318" s="168"/>
      <c r="Y318" s="169"/>
      <c r="Z318" s="153"/>
      <c r="AA318" s="153"/>
      <c r="AB318" s="147"/>
      <c r="AC318" s="147"/>
      <c r="AD318" s="147"/>
      <c r="AK318" s="43"/>
      <c r="AL318" s="43"/>
    </row>
    <row r="319" spans="1:38" ht="15" thickBot="1" x14ac:dyDescent="0.35">
      <c r="A319" s="54" t="s">
        <v>40</v>
      </c>
      <c r="B319" s="58"/>
      <c r="C319" s="56">
        <f>SUM(B317:D317)</f>
        <v>0</v>
      </c>
      <c r="D319" s="59"/>
      <c r="E319" s="58"/>
      <c r="F319" s="56">
        <f>SUM(E317:G317)</f>
        <v>0</v>
      </c>
      <c r="G319" s="59"/>
      <c r="H319" s="58"/>
      <c r="I319" s="56">
        <f>SUM(H317:J317)</f>
        <v>0</v>
      </c>
      <c r="J319" s="59"/>
      <c r="K319" s="58"/>
      <c r="L319" s="56">
        <f>SUM(K317:M317)</f>
        <v>0</v>
      </c>
      <c r="M319" s="59"/>
      <c r="N319" s="58"/>
      <c r="O319" s="56">
        <f>SUM(N317:P317)</f>
        <v>0</v>
      </c>
      <c r="P319" s="59"/>
      <c r="Q319" s="58"/>
      <c r="R319" s="56">
        <f>SUM(Q317:S317)</f>
        <v>0</v>
      </c>
      <c r="S319" s="59"/>
      <c r="T319" s="58"/>
      <c r="U319" s="56">
        <f>SUM(T317:V317)</f>
        <v>0</v>
      </c>
      <c r="V319" s="59"/>
      <c r="W319" s="170"/>
      <c r="X319" s="171"/>
      <c r="Y319" s="172"/>
      <c r="Z319" s="154"/>
      <c r="AA319" s="154"/>
      <c r="AB319" s="148"/>
      <c r="AC319" s="148"/>
      <c r="AD319" s="148"/>
      <c r="AK319" s="43"/>
      <c r="AL319" s="43"/>
    </row>
    <row r="320" spans="1:38" ht="21" thickBot="1" x14ac:dyDescent="0.35">
      <c r="A320" s="33" t="s">
        <v>23</v>
      </c>
      <c r="B320" s="157">
        <f>B314+7</f>
        <v>44361</v>
      </c>
      <c r="C320" s="158"/>
      <c r="D320" s="159"/>
      <c r="E320" s="157">
        <f>B320+1</f>
        <v>44362</v>
      </c>
      <c r="F320" s="158"/>
      <c r="G320" s="159"/>
      <c r="H320" s="157">
        <f t="shared" ref="H320" si="256">E320+1</f>
        <v>44363</v>
      </c>
      <c r="I320" s="158"/>
      <c r="J320" s="159"/>
      <c r="K320" s="157">
        <f t="shared" ref="K320" si="257">H320+1</f>
        <v>44364</v>
      </c>
      <c r="L320" s="158"/>
      <c r="M320" s="159"/>
      <c r="N320" s="157">
        <f t="shared" ref="N320" si="258">K320+1</f>
        <v>44365</v>
      </c>
      <c r="O320" s="158"/>
      <c r="P320" s="159"/>
      <c r="Q320" s="157">
        <f t="shared" ref="Q320" si="259">N320+1</f>
        <v>44366</v>
      </c>
      <c r="R320" s="158"/>
      <c r="S320" s="159"/>
      <c r="T320" s="157">
        <f t="shared" ref="T320" si="260">Q320+1</f>
        <v>44367</v>
      </c>
      <c r="U320" s="158"/>
      <c r="V320" s="159"/>
      <c r="W320" s="149" t="s">
        <v>24</v>
      </c>
      <c r="X320" s="150"/>
      <c r="Y320" s="151"/>
      <c r="Z320" s="34" t="s">
        <v>25</v>
      </c>
      <c r="AA320" s="34" t="s">
        <v>26</v>
      </c>
      <c r="AB320" s="34" t="s">
        <v>27</v>
      </c>
      <c r="AC320" s="34" t="s">
        <v>28</v>
      </c>
      <c r="AD320" s="34" t="s">
        <v>27</v>
      </c>
      <c r="AK320" s="35"/>
      <c r="AL320" s="35"/>
    </row>
    <row r="321" spans="1:38" ht="15" thickBot="1" x14ac:dyDescent="0.35">
      <c r="A321" s="36" t="s">
        <v>29</v>
      </c>
      <c r="B321" s="37" t="s">
        <v>30</v>
      </c>
      <c r="C321" s="38" t="s">
        <v>31</v>
      </c>
      <c r="D321" s="39" t="s">
        <v>32</v>
      </c>
      <c r="E321" s="37" t="s">
        <v>30</v>
      </c>
      <c r="F321" s="38" t="s">
        <v>31</v>
      </c>
      <c r="G321" s="39" t="s">
        <v>32</v>
      </c>
      <c r="H321" s="37" t="s">
        <v>30</v>
      </c>
      <c r="I321" s="38" t="s">
        <v>31</v>
      </c>
      <c r="J321" s="39" t="s">
        <v>32</v>
      </c>
      <c r="K321" s="37" t="s">
        <v>30</v>
      </c>
      <c r="L321" s="38" t="s">
        <v>31</v>
      </c>
      <c r="M321" s="39" t="s">
        <v>32</v>
      </c>
      <c r="N321" s="37" t="s">
        <v>30</v>
      </c>
      <c r="O321" s="38" t="s">
        <v>31</v>
      </c>
      <c r="P321" s="39" t="s">
        <v>32</v>
      </c>
      <c r="Q321" s="37" t="s">
        <v>30</v>
      </c>
      <c r="R321" s="38" t="s">
        <v>31</v>
      </c>
      <c r="S321" s="39" t="s">
        <v>32</v>
      </c>
      <c r="T321" s="37" t="s">
        <v>30</v>
      </c>
      <c r="U321" s="38" t="s">
        <v>31</v>
      </c>
      <c r="V321" s="39" t="s">
        <v>32</v>
      </c>
      <c r="W321" s="40" t="s">
        <v>33</v>
      </c>
      <c r="X321" s="41" t="s">
        <v>34</v>
      </c>
      <c r="Y321" s="42" t="s">
        <v>35</v>
      </c>
      <c r="Z321" s="152">
        <f>SUM(C324:V324)</f>
        <v>0</v>
      </c>
      <c r="AA321" s="152">
        <f>SUM(C325:V325)</f>
        <v>0</v>
      </c>
      <c r="AB321" s="146" t="str">
        <f>IF(ISERROR((Z321/Z315)-1),"",(Z321/Z315)-1)</f>
        <v/>
      </c>
      <c r="AC321" s="146" t="str">
        <f>IF(ISERROR((AA321/AA315)-1),"",(AA321/AA315)-1)</f>
        <v/>
      </c>
      <c r="AD321" s="146" t="str">
        <f>IF(ISERROR((Z321/Z309)-1),"",(Z321/Z309)-1)</f>
        <v/>
      </c>
      <c r="AK321" s="43"/>
      <c r="AL321" s="43"/>
    </row>
    <row r="322" spans="1:38" x14ac:dyDescent="0.3">
      <c r="A322" s="44" t="s">
        <v>36</v>
      </c>
      <c r="B322" s="45">
        <f>IFERROR((VLOOKUP(B320,'input from AMS loads'!$A$1:$E$999,2,FALSE)),0)</f>
        <v>0</v>
      </c>
      <c r="C322" s="46">
        <f>IFERROR((VLOOKUP(B320,'input from AMS loads'!$A$1:$E$999,3,FALSE)),0)</f>
        <v>0</v>
      </c>
      <c r="D322" s="47">
        <f>IFERROR((VLOOKUP(B320,'input from AMS loads'!$A$1:$E$999,4,FALSE)),0)</f>
        <v>0</v>
      </c>
      <c r="E322" s="45">
        <f>IFERROR((VLOOKUP(E320,'input from AMS loads'!$A$1:$E$999,2,FALSE)),0)</f>
        <v>0</v>
      </c>
      <c r="F322" s="46">
        <f>IFERROR((VLOOKUP(E320,'input from AMS loads'!$A$1:$E$999,3,FALSE)),0)</f>
        <v>0</v>
      </c>
      <c r="G322" s="47">
        <f>IFERROR((VLOOKUP(E320,'input from AMS loads'!$A$1:$E$999,4,FALSE)),0)</f>
        <v>0</v>
      </c>
      <c r="H322" s="45">
        <f>IFERROR((VLOOKUP(H320,'input from AMS loads'!$A$1:$E$999,2,FALSE)),0)</f>
        <v>0</v>
      </c>
      <c r="I322" s="46">
        <f>IFERROR((VLOOKUP(H320,'input from AMS loads'!$A$1:$E$999,3,FALSE)),0)</f>
        <v>0</v>
      </c>
      <c r="J322" s="47">
        <f>IFERROR((VLOOKUP(H320,'input from AMS loads'!$A$1:$E$999,4,FALSE)),0)</f>
        <v>0</v>
      </c>
      <c r="K322" s="45">
        <f>IFERROR((VLOOKUP(K320,'input from AMS loads'!$A$1:$E$999,2,FALSE)),0)</f>
        <v>0</v>
      </c>
      <c r="L322" s="46">
        <f>IFERROR((VLOOKUP(K320,'input from AMS loads'!$A$1:$E$999,3,FALSE)),0)</f>
        <v>0</v>
      </c>
      <c r="M322" s="47">
        <f>IFERROR((VLOOKUP(K320,'input from AMS loads'!$A$1:$E$999,4,FALSE)),0)</f>
        <v>0</v>
      </c>
      <c r="N322" s="45">
        <f>IFERROR((VLOOKUP(N320,'input from AMS loads'!$A$1:$E$999,2,FALSE)),0)</f>
        <v>0</v>
      </c>
      <c r="O322" s="46">
        <f>IFERROR((VLOOKUP(N320,'input from AMS loads'!$A$1:$E$999,3,FALSE)),0)</f>
        <v>0</v>
      </c>
      <c r="P322" s="47">
        <f>IFERROR((VLOOKUP(N320,'input from AMS loads'!$A$1:$E$999,4,FALSE)),0)</f>
        <v>0</v>
      </c>
      <c r="Q322" s="45">
        <f>IFERROR((VLOOKUP(Q320,'input from AMS loads'!$A$1:$E$999,2,FALSE)),0)</f>
        <v>0</v>
      </c>
      <c r="R322" s="46">
        <f>IFERROR((VLOOKUP(Q320,'input from AMS loads'!$A$1:$E$999,3,FALSE)),0)</f>
        <v>0</v>
      </c>
      <c r="S322" s="47">
        <f>IFERROR((VLOOKUP(Q320,'input from AMS loads'!$A$1:$E$999,4,FALSE)),0)</f>
        <v>0</v>
      </c>
      <c r="T322" s="45">
        <f>IFERROR((VLOOKUP(T320,'input from AMS loads'!$A$1:$E$999,2,FALSE)),0)</f>
        <v>0</v>
      </c>
      <c r="U322" s="46">
        <f>IFERROR((VLOOKUP(T320,'input from AMS loads'!$A$1:$E$999,3,FALSE)),0)</f>
        <v>0</v>
      </c>
      <c r="V322" s="47">
        <f>IFERROR((VLOOKUP(T320,'input from AMS loads'!$A$1:$E$999,4,FALSE)),0)</f>
        <v>0</v>
      </c>
      <c r="W322" s="48">
        <f>SUM($B$322,$E$322,$H$322,$K$322,$N$322,$Q$322,$T$322,)</f>
        <v>0</v>
      </c>
      <c r="X322" s="49">
        <f>SUM($C$322,$F$322,$I$322,$L$322,$O$322,$R$322,$U$322)</f>
        <v>0</v>
      </c>
      <c r="Y322" s="50">
        <f>SUM($D$322,$G$322,$J$322,$M$322,$P$322,$S$322,$V$322)</f>
        <v>0</v>
      </c>
      <c r="Z322" s="153"/>
      <c r="AA322" s="153"/>
      <c r="AB322" s="147"/>
      <c r="AC322" s="147"/>
      <c r="AD322" s="147"/>
      <c r="AK322" s="43"/>
      <c r="AL322" s="43"/>
    </row>
    <row r="323" spans="1:38" ht="15" thickBot="1" x14ac:dyDescent="0.35">
      <c r="A323" s="44" t="s">
        <v>37</v>
      </c>
      <c r="B323" s="5"/>
      <c r="C323" s="6"/>
      <c r="D323" s="7"/>
      <c r="E323" s="5"/>
      <c r="F323" s="6"/>
      <c r="G323" s="7"/>
      <c r="H323" s="5"/>
      <c r="I323" s="6"/>
      <c r="J323" s="7"/>
      <c r="K323" s="5"/>
      <c r="L323" s="6"/>
      <c r="M323" s="7"/>
      <c r="N323" s="5"/>
      <c r="O323" s="6"/>
      <c r="P323" s="7"/>
      <c r="Q323" s="5"/>
      <c r="R323" s="6"/>
      <c r="S323" s="7"/>
      <c r="T323" s="5"/>
      <c r="U323" s="6"/>
      <c r="V323" s="7"/>
      <c r="W323" s="48">
        <f>SUM($B$323,$E$323,$H$323,$K$323,$N$323,$Q$323,$T$323,)</f>
        <v>0</v>
      </c>
      <c r="X323" s="49">
        <f>SUM($C$323,$F$323,$I$323,$L$323,$O$323,$R$323,$U$323)</f>
        <v>0</v>
      </c>
      <c r="Y323" s="50">
        <f>SUM($D$323,$G$323,$J$323,$M$323,$P$323,$S$323,$V$323)</f>
        <v>0</v>
      </c>
      <c r="Z323" s="153"/>
      <c r="AA323" s="153"/>
      <c r="AB323" s="147"/>
      <c r="AC323" s="147"/>
      <c r="AD323" s="147"/>
      <c r="AK323" s="43"/>
      <c r="AL323" s="43"/>
    </row>
    <row r="324" spans="1:38" ht="15" thickBot="1" x14ac:dyDescent="0.35">
      <c r="A324" s="54" t="s">
        <v>38</v>
      </c>
      <c r="B324" s="55"/>
      <c r="C324" s="56">
        <f>SUM(B322:D322)</f>
        <v>0</v>
      </c>
      <c r="D324" s="57"/>
      <c r="E324" s="55"/>
      <c r="F324" s="56">
        <f>SUM(E322:G322)</f>
        <v>0</v>
      </c>
      <c r="G324" s="57"/>
      <c r="H324" s="55"/>
      <c r="I324" s="56">
        <f>SUM(H322:J322)</f>
        <v>0</v>
      </c>
      <c r="J324" s="57"/>
      <c r="K324" s="55"/>
      <c r="L324" s="56">
        <f>SUM(K322:M322)</f>
        <v>0</v>
      </c>
      <c r="M324" s="57"/>
      <c r="N324" s="55"/>
      <c r="O324" s="56">
        <f>SUM(N322:P322)</f>
        <v>0</v>
      </c>
      <c r="P324" s="57"/>
      <c r="Q324" s="55"/>
      <c r="R324" s="56">
        <f>SUM(Q322:S322)</f>
        <v>0</v>
      </c>
      <c r="S324" s="57"/>
      <c r="T324" s="55"/>
      <c r="U324" s="56">
        <f>SUM(T322:V322)</f>
        <v>0</v>
      </c>
      <c r="V324" s="57"/>
      <c r="W324" s="167" t="s">
        <v>90</v>
      </c>
      <c r="X324" s="168"/>
      <c r="Y324" s="169"/>
      <c r="Z324" s="153"/>
      <c r="AA324" s="153"/>
      <c r="AB324" s="147"/>
      <c r="AC324" s="147"/>
      <c r="AD324" s="147"/>
      <c r="AK324" s="43"/>
      <c r="AL324" s="43"/>
    </row>
    <row r="325" spans="1:38" ht="15" thickBot="1" x14ac:dyDescent="0.35">
      <c r="A325" s="54" t="s">
        <v>40</v>
      </c>
      <c r="B325" s="58"/>
      <c r="C325" s="56">
        <f>SUM(B323:D323)</f>
        <v>0</v>
      </c>
      <c r="D325" s="59"/>
      <c r="E325" s="58"/>
      <c r="F325" s="56">
        <f>SUM(E323:G323)</f>
        <v>0</v>
      </c>
      <c r="G325" s="59"/>
      <c r="H325" s="58"/>
      <c r="I325" s="56">
        <f>SUM(H323:J323)</f>
        <v>0</v>
      </c>
      <c r="J325" s="59"/>
      <c r="K325" s="58"/>
      <c r="L325" s="56">
        <f>SUM(K323:M323)</f>
        <v>0</v>
      </c>
      <c r="M325" s="59"/>
      <c r="N325" s="58"/>
      <c r="O325" s="56">
        <f>SUM(N323:P323)</f>
        <v>0</v>
      </c>
      <c r="P325" s="59"/>
      <c r="Q325" s="58"/>
      <c r="R325" s="56">
        <f>SUM(Q323:S323)</f>
        <v>0</v>
      </c>
      <c r="S325" s="59"/>
      <c r="T325" s="58"/>
      <c r="U325" s="56">
        <f>SUM(T323:V323)</f>
        <v>0</v>
      </c>
      <c r="V325" s="59"/>
      <c r="W325" s="170"/>
      <c r="X325" s="171"/>
      <c r="Y325" s="172"/>
      <c r="Z325" s="154"/>
      <c r="AA325" s="154"/>
      <c r="AB325" s="148"/>
      <c r="AC325" s="148"/>
      <c r="AD325" s="148"/>
      <c r="AK325" s="43"/>
      <c r="AL325" s="43"/>
    </row>
    <row r="326" spans="1:38" ht="21" thickBot="1" x14ac:dyDescent="0.35">
      <c r="A326" s="33" t="s">
        <v>23</v>
      </c>
      <c r="B326" s="157">
        <f>B320+7</f>
        <v>44368</v>
      </c>
      <c r="C326" s="158"/>
      <c r="D326" s="159"/>
      <c r="E326" s="157">
        <f>B326+1</f>
        <v>44369</v>
      </c>
      <c r="F326" s="158"/>
      <c r="G326" s="159"/>
      <c r="H326" s="157">
        <f t="shared" ref="H326" si="261">E326+1</f>
        <v>44370</v>
      </c>
      <c r="I326" s="158"/>
      <c r="J326" s="159"/>
      <c r="K326" s="157">
        <f t="shared" ref="K326" si="262">H326+1</f>
        <v>44371</v>
      </c>
      <c r="L326" s="158"/>
      <c r="M326" s="159"/>
      <c r="N326" s="157">
        <f t="shared" ref="N326" si="263">K326+1</f>
        <v>44372</v>
      </c>
      <c r="O326" s="158"/>
      <c r="P326" s="159"/>
      <c r="Q326" s="157">
        <f t="shared" ref="Q326" si="264">N326+1</f>
        <v>44373</v>
      </c>
      <c r="R326" s="158"/>
      <c r="S326" s="159"/>
      <c r="T326" s="157">
        <f t="shared" ref="T326" si="265">Q326+1</f>
        <v>44374</v>
      </c>
      <c r="U326" s="158"/>
      <c r="V326" s="159"/>
      <c r="W326" s="149" t="s">
        <v>24</v>
      </c>
      <c r="X326" s="150"/>
      <c r="Y326" s="151"/>
      <c r="Z326" s="34" t="s">
        <v>25</v>
      </c>
      <c r="AA326" s="34" t="s">
        <v>26</v>
      </c>
      <c r="AB326" s="34" t="s">
        <v>27</v>
      </c>
      <c r="AC326" s="34" t="s">
        <v>28</v>
      </c>
      <c r="AD326" s="34" t="s">
        <v>27</v>
      </c>
      <c r="AK326" s="35"/>
      <c r="AL326" s="35"/>
    </row>
    <row r="327" spans="1:38" ht="15" thickBot="1" x14ac:dyDescent="0.35">
      <c r="A327" s="36" t="s">
        <v>29</v>
      </c>
      <c r="B327" s="37" t="s">
        <v>30</v>
      </c>
      <c r="C327" s="38" t="s">
        <v>31</v>
      </c>
      <c r="D327" s="39" t="s">
        <v>32</v>
      </c>
      <c r="E327" s="37" t="s">
        <v>30</v>
      </c>
      <c r="F327" s="38" t="s">
        <v>31</v>
      </c>
      <c r="G327" s="39" t="s">
        <v>32</v>
      </c>
      <c r="H327" s="37" t="s">
        <v>30</v>
      </c>
      <c r="I327" s="38" t="s">
        <v>31</v>
      </c>
      <c r="J327" s="39" t="s">
        <v>32</v>
      </c>
      <c r="K327" s="37" t="s">
        <v>30</v>
      </c>
      <c r="L327" s="38" t="s">
        <v>31</v>
      </c>
      <c r="M327" s="39" t="s">
        <v>32</v>
      </c>
      <c r="N327" s="37" t="s">
        <v>30</v>
      </c>
      <c r="O327" s="38" t="s">
        <v>31</v>
      </c>
      <c r="P327" s="39" t="s">
        <v>32</v>
      </c>
      <c r="Q327" s="37" t="s">
        <v>30</v>
      </c>
      <c r="R327" s="38" t="s">
        <v>31</v>
      </c>
      <c r="S327" s="39" t="s">
        <v>32</v>
      </c>
      <c r="T327" s="37" t="s">
        <v>30</v>
      </c>
      <c r="U327" s="38" t="s">
        <v>31</v>
      </c>
      <c r="V327" s="39" t="s">
        <v>32</v>
      </c>
      <c r="W327" s="40" t="s">
        <v>33</v>
      </c>
      <c r="X327" s="41" t="s">
        <v>34</v>
      </c>
      <c r="Y327" s="42" t="s">
        <v>35</v>
      </c>
      <c r="Z327" s="152">
        <f>SUM(C330:V330)</f>
        <v>0</v>
      </c>
      <c r="AA327" s="152">
        <f>SUM(C331:V331)</f>
        <v>0</v>
      </c>
      <c r="AB327" s="146" t="str">
        <f>IF(ISERROR((Z327/Z321)-1),"",(Z327/Z321)-1)</f>
        <v/>
      </c>
      <c r="AC327" s="146" t="str">
        <f>IF(ISERROR((AA327/AA321)-1),"",(AA327/AA321)-1)</f>
        <v/>
      </c>
      <c r="AD327" s="146" t="str">
        <f>IF(ISERROR((Z327/Z315)-1),"",(Z327/Z315)-1)</f>
        <v/>
      </c>
      <c r="AK327" s="43"/>
      <c r="AL327" s="43"/>
    </row>
    <row r="328" spans="1:38" x14ac:dyDescent="0.3">
      <c r="A328" s="44" t="s">
        <v>36</v>
      </c>
      <c r="B328" s="45">
        <f>IFERROR((VLOOKUP(B326,'input from AMS loads'!$A$1:$E$999,2,FALSE)),0)</f>
        <v>0</v>
      </c>
      <c r="C328" s="46">
        <f>IFERROR((VLOOKUP(B326,'input from AMS loads'!$A$1:$E$999,3,FALSE)),0)</f>
        <v>0</v>
      </c>
      <c r="D328" s="47">
        <f>IFERROR((VLOOKUP(B326,'input from AMS loads'!$A$1:$E$999,4,FALSE)),0)</f>
        <v>0</v>
      </c>
      <c r="E328" s="45">
        <f>IFERROR((VLOOKUP(E326,'input from AMS loads'!$A$1:$E$999,2,FALSE)),0)</f>
        <v>0</v>
      </c>
      <c r="F328" s="46">
        <f>IFERROR((VLOOKUP(E326,'input from AMS loads'!$A$1:$E$999,3,FALSE)),0)</f>
        <v>0</v>
      </c>
      <c r="G328" s="47">
        <f>IFERROR((VLOOKUP(E326,'input from AMS loads'!$A$1:$E$999,4,FALSE)),0)</f>
        <v>0</v>
      </c>
      <c r="H328" s="45">
        <f>IFERROR((VLOOKUP(H326,'input from AMS loads'!$A$1:$E$999,2,FALSE)),0)</f>
        <v>0</v>
      </c>
      <c r="I328" s="46">
        <f>IFERROR((VLOOKUP(H326,'input from AMS loads'!$A$1:$E$999,3,FALSE)),0)</f>
        <v>0</v>
      </c>
      <c r="J328" s="47">
        <f>IFERROR((VLOOKUP(H326,'input from AMS loads'!$A$1:$E$999,4,FALSE)),0)</f>
        <v>0</v>
      </c>
      <c r="K328" s="45">
        <f>IFERROR((VLOOKUP(K326,'input from AMS loads'!$A$1:$E$999,2,FALSE)),0)</f>
        <v>0</v>
      </c>
      <c r="L328" s="46">
        <f>IFERROR((VLOOKUP(K326,'input from AMS loads'!$A$1:$E$999,3,FALSE)),0)</f>
        <v>0</v>
      </c>
      <c r="M328" s="47">
        <f>IFERROR((VLOOKUP(K326,'input from AMS loads'!$A$1:$E$999,4,FALSE)),0)</f>
        <v>0</v>
      </c>
      <c r="N328" s="45">
        <f>IFERROR((VLOOKUP(N326,'input from AMS loads'!$A$1:$E$999,2,FALSE)),0)</f>
        <v>0</v>
      </c>
      <c r="O328" s="46">
        <f>IFERROR((VLOOKUP(N326,'input from AMS loads'!$A$1:$E$999,3,FALSE)),0)</f>
        <v>0</v>
      </c>
      <c r="P328" s="47">
        <f>IFERROR((VLOOKUP(N326,'input from AMS loads'!$A$1:$E$999,4,FALSE)),0)</f>
        <v>0</v>
      </c>
      <c r="Q328" s="45">
        <f>IFERROR((VLOOKUP(Q326,'input from AMS loads'!$A$1:$E$999,2,FALSE)),0)</f>
        <v>0</v>
      </c>
      <c r="R328" s="46">
        <f>IFERROR((VLOOKUP(Q326,'input from AMS loads'!$A$1:$E$999,3,FALSE)),0)</f>
        <v>0</v>
      </c>
      <c r="S328" s="47">
        <f>IFERROR((VLOOKUP(Q326,'input from AMS loads'!$A$1:$E$999,4,FALSE)),0)</f>
        <v>0</v>
      </c>
      <c r="T328" s="45">
        <f>IFERROR((VLOOKUP(T326,'input from AMS loads'!$A$1:$E$999,2,FALSE)),0)</f>
        <v>0</v>
      </c>
      <c r="U328" s="46">
        <f>IFERROR((VLOOKUP(T326,'input from AMS loads'!$A$1:$E$999,3,FALSE)),0)</f>
        <v>0</v>
      </c>
      <c r="V328" s="47">
        <f>IFERROR((VLOOKUP(T326,'input from AMS loads'!$A$1:$E$999,4,FALSE)),0)</f>
        <v>0</v>
      </c>
      <c r="W328" s="48">
        <f>SUM($B$328,$E$328,$H$328,$K$328,$N$328,$Q$328,$T$328,)</f>
        <v>0</v>
      </c>
      <c r="X328" s="49">
        <f>SUM($C$328,$F$328,$I$328,$L$328,$O$328,$R$328,$U$328)</f>
        <v>0</v>
      </c>
      <c r="Y328" s="50">
        <f>SUM($D$328,$G$328,$J$328,$M$328,$P$328,$S$328,$V$328)</f>
        <v>0</v>
      </c>
      <c r="Z328" s="153"/>
      <c r="AA328" s="153"/>
      <c r="AB328" s="147"/>
      <c r="AC328" s="147"/>
      <c r="AD328" s="147"/>
      <c r="AK328" s="43"/>
      <c r="AL328" s="43"/>
    </row>
    <row r="329" spans="1:38" ht="15" thickBot="1" x14ac:dyDescent="0.35">
      <c r="A329" s="44" t="s">
        <v>37</v>
      </c>
      <c r="B329" s="5"/>
      <c r="C329" s="6"/>
      <c r="D329" s="7"/>
      <c r="E329" s="5"/>
      <c r="F329" s="6"/>
      <c r="G329" s="7"/>
      <c r="H329" s="5"/>
      <c r="I329" s="6"/>
      <c r="J329" s="7"/>
      <c r="K329" s="5"/>
      <c r="L329" s="6"/>
      <c r="M329" s="7"/>
      <c r="N329" s="5"/>
      <c r="O329" s="6"/>
      <c r="P329" s="7"/>
      <c r="Q329" s="5"/>
      <c r="R329" s="6"/>
      <c r="S329" s="7"/>
      <c r="T329" s="5"/>
      <c r="U329" s="6"/>
      <c r="V329" s="7"/>
      <c r="W329" s="48">
        <f>SUM($B$329,$E$329,$H$329,$K$329,$N$329,$Q$329,$T$329,)</f>
        <v>0</v>
      </c>
      <c r="X329" s="49">
        <f>SUM($C$329,$F$329,$I$329,$L$329,$O$329,$R$329,$U$329)</f>
        <v>0</v>
      </c>
      <c r="Y329" s="50">
        <f>SUM($D$329,$G$329,$J$329,$M$329,$P$329,$S$329,$V$329)</f>
        <v>0</v>
      </c>
      <c r="Z329" s="153"/>
      <c r="AA329" s="153"/>
      <c r="AB329" s="147"/>
      <c r="AC329" s="147"/>
      <c r="AD329" s="147"/>
      <c r="AK329" s="43"/>
      <c r="AL329" s="43"/>
    </row>
    <row r="330" spans="1:38" ht="15" thickBot="1" x14ac:dyDescent="0.35">
      <c r="A330" s="54" t="s">
        <v>38</v>
      </c>
      <c r="B330" s="55"/>
      <c r="C330" s="56">
        <f>SUM(B328:D328)</f>
        <v>0</v>
      </c>
      <c r="D330" s="57"/>
      <c r="E330" s="55"/>
      <c r="F330" s="56">
        <f>SUM(E328:G328)</f>
        <v>0</v>
      </c>
      <c r="G330" s="57"/>
      <c r="H330" s="55"/>
      <c r="I330" s="56">
        <f>SUM(H328:J328)</f>
        <v>0</v>
      </c>
      <c r="J330" s="57"/>
      <c r="K330" s="55"/>
      <c r="L330" s="56">
        <f>SUM(K328:M328)</f>
        <v>0</v>
      </c>
      <c r="M330" s="57"/>
      <c r="N330" s="55"/>
      <c r="O330" s="56">
        <f>SUM(N328:P328)</f>
        <v>0</v>
      </c>
      <c r="P330" s="57"/>
      <c r="Q330" s="55"/>
      <c r="R330" s="56">
        <f>SUM(Q328:S328)</f>
        <v>0</v>
      </c>
      <c r="S330" s="57"/>
      <c r="T330" s="55"/>
      <c r="U330" s="56">
        <f>SUM(T328:V328)</f>
        <v>0</v>
      </c>
      <c r="V330" s="57"/>
      <c r="W330" s="167" t="s">
        <v>91</v>
      </c>
      <c r="X330" s="168"/>
      <c r="Y330" s="169"/>
      <c r="Z330" s="153"/>
      <c r="AA330" s="153"/>
      <c r="AB330" s="147"/>
      <c r="AC330" s="147"/>
      <c r="AD330" s="147"/>
      <c r="AK330" s="43"/>
      <c r="AL330" s="43"/>
    </row>
    <row r="331" spans="1:38" ht="15" thickBot="1" x14ac:dyDescent="0.35">
      <c r="A331" s="54" t="s">
        <v>40</v>
      </c>
      <c r="B331" s="58"/>
      <c r="C331" s="56">
        <f>SUM(B329:D329)</f>
        <v>0</v>
      </c>
      <c r="D331" s="59"/>
      <c r="E331" s="58"/>
      <c r="F331" s="56">
        <f>SUM(E329:G329)</f>
        <v>0</v>
      </c>
      <c r="G331" s="59"/>
      <c r="H331" s="58"/>
      <c r="I331" s="56">
        <f>SUM(H329:J329)</f>
        <v>0</v>
      </c>
      <c r="J331" s="59"/>
      <c r="K331" s="58"/>
      <c r="L331" s="56">
        <f>SUM(K329:M329)</f>
        <v>0</v>
      </c>
      <c r="M331" s="59"/>
      <c r="N331" s="58"/>
      <c r="O331" s="56">
        <f>SUM(N329:P329)</f>
        <v>0</v>
      </c>
      <c r="P331" s="59"/>
      <c r="Q331" s="58"/>
      <c r="R331" s="56">
        <f>SUM(Q329:S329)</f>
        <v>0</v>
      </c>
      <c r="S331" s="59"/>
      <c r="T331" s="58"/>
      <c r="U331" s="56">
        <f>SUM(T329:V329)</f>
        <v>0</v>
      </c>
      <c r="V331" s="59"/>
      <c r="W331" s="170"/>
      <c r="X331" s="171"/>
      <c r="Y331" s="172"/>
      <c r="Z331" s="154"/>
      <c r="AA331" s="154"/>
      <c r="AB331" s="148"/>
      <c r="AC331" s="148"/>
      <c r="AD331" s="148"/>
      <c r="AK331" s="43"/>
      <c r="AL331" s="43"/>
    </row>
    <row r="332" spans="1:38" ht="21" thickBot="1" x14ac:dyDescent="0.35">
      <c r="A332" s="33" t="s">
        <v>23</v>
      </c>
      <c r="B332" s="157">
        <f>B326+7</f>
        <v>44375</v>
      </c>
      <c r="C332" s="158"/>
      <c r="D332" s="159"/>
      <c r="E332" s="157">
        <f>B332+1</f>
        <v>44376</v>
      </c>
      <c r="F332" s="158"/>
      <c r="G332" s="159"/>
      <c r="H332" s="157">
        <f t="shared" ref="H332" si="266">E332+1</f>
        <v>44377</v>
      </c>
      <c r="I332" s="158"/>
      <c r="J332" s="159"/>
      <c r="K332" s="157">
        <f t="shared" ref="K332" si="267">H332+1</f>
        <v>44378</v>
      </c>
      <c r="L332" s="158"/>
      <c r="M332" s="159"/>
      <c r="N332" s="157">
        <f t="shared" ref="N332" si="268">K332+1</f>
        <v>44379</v>
      </c>
      <c r="O332" s="158"/>
      <c r="P332" s="159"/>
      <c r="Q332" s="157">
        <f t="shared" ref="Q332" si="269">N332+1</f>
        <v>44380</v>
      </c>
      <c r="R332" s="158"/>
      <c r="S332" s="159"/>
      <c r="T332" s="157">
        <f t="shared" ref="T332" si="270">Q332+1</f>
        <v>44381</v>
      </c>
      <c r="U332" s="158"/>
      <c r="V332" s="159"/>
      <c r="W332" s="149" t="s">
        <v>24</v>
      </c>
      <c r="X332" s="150"/>
      <c r="Y332" s="151"/>
      <c r="Z332" s="34" t="s">
        <v>25</v>
      </c>
      <c r="AA332" s="34" t="s">
        <v>26</v>
      </c>
      <c r="AB332" s="34" t="s">
        <v>27</v>
      </c>
      <c r="AC332" s="34" t="s">
        <v>28</v>
      </c>
      <c r="AD332" s="34" t="s">
        <v>27</v>
      </c>
    </row>
    <row r="333" spans="1:38" ht="15" thickBot="1" x14ac:dyDescent="0.35">
      <c r="A333" s="36" t="s">
        <v>29</v>
      </c>
      <c r="B333" s="37" t="s">
        <v>30</v>
      </c>
      <c r="C333" s="38" t="s">
        <v>31</v>
      </c>
      <c r="D333" s="39" t="s">
        <v>32</v>
      </c>
      <c r="E333" s="37" t="s">
        <v>30</v>
      </c>
      <c r="F333" s="38" t="s">
        <v>31</v>
      </c>
      <c r="G333" s="39" t="s">
        <v>32</v>
      </c>
      <c r="H333" s="37" t="s">
        <v>30</v>
      </c>
      <c r="I333" s="38" t="s">
        <v>31</v>
      </c>
      <c r="J333" s="39" t="s">
        <v>32</v>
      </c>
      <c r="K333" s="37" t="s">
        <v>30</v>
      </c>
      <c r="L333" s="38" t="s">
        <v>31</v>
      </c>
      <c r="M333" s="39" t="s">
        <v>32</v>
      </c>
      <c r="N333" s="37" t="s">
        <v>30</v>
      </c>
      <c r="O333" s="38" t="s">
        <v>31</v>
      </c>
      <c r="P333" s="39" t="s">
        <v>32</v>
      </c>
      <c r="Q333" s="37" t="s">
        <v>30</v>
      </c>
      <c r="R333" s="38" t="s">
        <v>31</v>
      </c>
      <c r="S333" s="39" t="s">
        <v>32</v>
      </c>
      <c r="T333" s="37" t="s">
        <v>30</v>
      </c>
      <c r="U333" s="38" t="s">
        <v>31</v>
      </c>
      <c r="V333" s="39" t="s">
        <v>32</v>
      </c>
      <c r="W333" s="40" t="s">
        <v>33</v>
      </c>
      <c r="X333" s="41" t="s">
        <v>34</v>
      </c>
      <c r="Y333" s="42" t="s">
        <v>35</v>
      </c>
      <c r="Z333" s="152">
        <f>SUM(C336:V336)</f>
        <v>0</v>
      </c>
      <c r="AA333" s="152">
        <f>SUM(C337:V337)</f>
        <v>0</v>
      </c>
      <c r="AB333" s="146" t="str">
        <f>IF(ISERROR((Z333/Z327)-1),"",(Z333/Z327)-1)</f>
        <v/>
      </c>
      <c r="AC333" s="146" t="str">
        <f>IF(ISERROR((AA333/AA327)-1),"",(AA333/AA327)-1)</f>
        <v/>
      </c>
      <c r="AD333" s="146" t="str">
        <f>IF(ISERROR((Z333/Z321)-1),"",(Z333/Z321)-1)</f>
        <v/>
      </c>
    </row>
    <row r="334" spans="1:38" x14ac:dyDescent="0.3">
      <c r="A334" s="44" t="s">
        <v>36</v>
      </c>
      <c r="B334" s="45">
        <f>IFERROR((VLOOKUP(B332,'input from AMS loads'!$A$1:$E$999,2,FALSE)),0)</f>
        <v>0</v>
      </c>
      <c r="C334" s="46">
        <f>IFERROR((VLOOKUP(B332,'input from AMS loads'!$A$1:$E$999,3,FALSE)),0)</f>
        <v>0</v>
      </c>
      <c r="D334" s="47">
        <f>IFERROR((VLOOKUP(B332,'input from AMS loads'!$A$1:$E$999,4,FALSE)),0)</f>
        <v>0</v>
      </c>
      <c r="E334" s="45">
        <f>IFERROR((VLOOKUP(E332,'input from AMS loads'!$A$1:$E$999,2,FALSE)),0)</f>
        <v>0</v>
      </c>
      <c r="F334" s="46">
        <f>IFERROR((VLOOKUP(E332,'input from AMS loads'!$A$1:$E$999,3,FALSE)),0)</f>
        <v>0</v>
      </c>
      <c r="G334" s="47">
        <f>IFERROR((VLOOKUP(E332,'input from AMS loads'!$A$1:$E$999,4,FALSE)),0)</f>
        <v>0</v>
      </c>
      <c r="H334" s="45">
        <f>IFERROR((VLOOKUP(H332,'input from AMS loads'!$A$1:$E$999,2,FALSE)),0)</f>
        <v>0</v>
      </c>
      <c r="I334" s="46">
        <f>IFERROR((VLOOKUP(H332,'input from AMS loads'!$A$1:$E$999,3,FALSE)),0)</f>
        <v>0</v>
      </c>
      <c r="J334" s="47">
        <f>IFERROR((VLOOKUP(H332,'input from AMS loads'!$A$1:$E$999,4,FALSE)),0)</f>
        <v>0</v>
      </c>
      <c r="K334" s="45">
        <f>IFERROR((VLOOKUP(K332,'input from AMS loads'!$A$1:$E$999,2,FALSE)),0)</f>
        <v>0</v>
      </c>
      <c r="L334" s="46">
        <f>IFERROR((VLOOKUP(K332,'input from AMS loads'!$A$1:$E$999,3,FALSE)),0)</f>
        <v>0</v>
      </c>
      <c r="M334" s="47">
        <f>IFERROR((VLOOKUP(K332,'input from AMS loads'!$A$1:$E$999,4,FALSE)),0)</f>
        <v>0</v>
      </c>
      <c r="N334" s="45">
        <f>IFERROR((VLOOKUP(N332,'input from AMS loads'!$A$1:$E$999,2,FALSE)),0)</f>
        <v>0</v>
      </c>
      <c r="O334" s="46">
        <f>IFERROR((VLOOKUP(N332,'input from AMS loads'!$A$1:$E$999,3,FALSE)),0)</f>
        <v>0</v>
      </c>
      <c r="P334" s="47">
        <f>IFERROR((VLOOKUP(N332,'input from AMS loads'!$A$1:$E$999,4,FALSE)),0)</f>
        <v>0</v>
      </c>
      <c r="Q334" s="45">
        <f>IFERROR((VLOOKUP(Q332,'input from AMS loads'!$A$1:$E$999,2,FALSE)),0)</f>
        <v>0</v>
      </c>
      <c r="R334" s="46">
        <f>IFERROR((VLOOKUP(Q332,'input from AMS loads'!$A$1:$E$999,3,FALSE)),0)</f>
        <v>0</v>
      </c>
      <c r="S334" s="47">
        <f>IFERROR((VLOOKUP(Q332,'input from AMS loads'!$A$1:$E$999,4,FALSE)),0)</f>
        <v>0</v>
      </c>
      <c r="T334" s="45">
        <f>IFERROR((VLOOKUP(T332,'input from AMS loads'!$A$1:$E$999,2,FALSE)),0)</f>
        <v>0</v>
      </c>
      <c r="U334" s="46">
        <f>IFERROR((VLOOKUP(T332,'input from AMS loads'!$A$1:$E$999,3,FALSE)),0)</f>
        <v>0</v>
      </c>
      <c r="V334" s="47">
        <f>IFERROR((VLOOKUP(T332,'input from AMS loads'!$A$1:$E$999,4,FALSE)),0)</f>
        <v>0</v>
      </c>
      <c r="W334" s="48">
        <f>SUM($B334,$E334,$H334,$K334,$N334,$Q334,$T334,)</f>
        <v>0</v>
      </c>
      <c r="X334" s="49">
        <f>SUM($C334,$F334,$I334,$L334,$O334,$R334,$U334)</f>
        <v>0</v>
      </c>
      <c r="Y334" s="50">
        <f>SUM($D334,$G334,$J334,$M334,$P334,$S334,$V334)</f>
        <v>0</v>
      </c>
      <c r="Z334" s="153"/>
      <c r="AA334" s="153"/>
      <c r="AB334" s="147"/>
      <c r="AC334" s="147"/>
      <c r="AD334" s="147"/>
    </row>
    <row r="335" spans="1:38" ht="15" thickBot="1" x14ac:dyDescent="0.35">
      <c r="A335" s="44" t="s">
        <v>37</v>
      </c>
      <c r="B335" s="5"/>
      <c r="C335" s="6"/>
      <c r="D335" s="7"/>
      <c r="E335" s="5"/>
      <c r="F335" s="6"/>
      <c r="G335" s="7"/>
      <c r="H335" s="5"/>
      <c r="I335" s="6"/>
      <c r="J335" s="7"/>
      <c r="K335" s="5"/>
      <c r="L335" s="6"/>
      <c r="M335" s="7"/>
      <c r="N335" s="5"/>
      <c r="O335" s="6"/>
      <c r="P335" s="7"/>
      <c r="Q335" s="5"/>
      <c r="R335" s="6"/>
      <c r="S335" s="7"/>
      <c r="T335" s="5"/>
      <c r="U335" s="6"/>
      <c r="V335" s="7"/>
      <c r="W335" s="48">
        <f>SUM($B335,$E335,$H335,$K335,$N335,$Q335,$T335,)</f>
        <v>0</v>
      </c>
      <c r="X335" s="49">
        <f>SUM($C335,$F335,$I335,$L335,$O335,$R335,$U335)</f>
        <v>0</v>
      </c>
      <c r="Y335" s="50">
        <f>SUM($D335,$G335,$J335,$M335,$P335,$S335,$V335)</f>
        <v>0</v>
      </c>
      <c r="Z335" s="153"/>
      <c r="AA335" s="153"/>
      <c r="AB335" s="147"/>
      <c r="AC335" s="147"/>
      <c r="AD335" s="147"/>
    </row>
    <row r="336" spans="1:38" ht="15" thickBot="1" x14ac:dyDescent="0.35">
      <c r="A336" s="54" t="s">
        <v>38</v>
      </c>
      <c r="B336" s="55"/>
      <c r="C336" s="56">
        <f>SUM(B334:D334)</f>
        <v>0</v>
      </c>
      <c r="D336" s="57"/>
      <c r="E336" s="55"/>
      <c r="F336" s="56">
        <f>SUM(E334:G334)</f>
        <v>0</v>
      </c>
      <c r="G336" s="57"/>
      <c r="H336" s="55"/>
      <c r="I336" s="56">
        <f>SUM(H334:J334)</f>
        <v>0</v>
      </c>
      <c r="J336" s="57"/>
      <c r="K336" s="55"/>
      <c r="L336" s="56">
        <f>SUM(K334:M334)</f>
        <v>0</v>
      </c>
      <c r="M336" s="57"/>
      <c r="N336" s="55"/>
      <c r="O336" s="56">
        <f>SUM(N334:P334)</f>
        <v>0</v>
      </c>
      <c r="P336" s="57"/>
      <c r="Q336" s="55"/>
      <c r="R336" s="56">
        <f>SUM(Q334:S334)</f>
        <v>0</v>
      </c>
      <c r="S336" s="57"/>
      <c r="T336" s="55"/>
      <c r="U336" s="56">
        <f>SUM(T334:V334)</f>
        <v>0</v>
      </c>
      <c r="V336" s="57"/>
      <c r="W336" s="167" t="s">
        <v>114</v>
      </c>
      <c r="X336" s="168"/>
      <c r="Y336" s="169"/>
      <c r="Z336" s="153"/>
      <c r="AA336" s="153"/>
      <c r="AB336" s="147"/>
      <c r="AC336" s="147"/>
      <c r="AD336" s="147"/>
    </row>
    <row r="337" spans="1:30" ht="15" thickBot="1" x14ac:dyDescent="0.35">
      <c r="A337" s="54" t="s">
        <v>40</v>
      </c>
      <c r="B337" s="58"/>
      <c r="C337" s="56">
        <f>SUM(B335:D335)</f>
        <v>0</v>
      </c>
      <c r="D337" s="59"/>
      <c r="E337" s="58"/>
      <c r="F337" s="56">
        <f>SUM(E335:G335)</f>
        <v>0</v>
      </c>
      <c r="G337" s="59"/>
      <c r="H337" s="58"/>
      <c r="I337" s="56">
        <f>SUM(H335:J335)</f>
        <v>0</v>
      </c>
      <c r="J337" s="59"/>
      <c r="K337" s="58"/>
      <c r="L337" s="56">
        <f>SUM(K335:M335)</f>
        <v>0</v>
      </c>
      <c r="M337" s="59"/>
      <c r="N337" s="58"/>
      <c r="O337" s="56">
        <f>SUM(N335:P335)</f>
        <v>0</v>
      </c>
      <c r="P337" s="59"/>
      <c r="Q337" s="58"/>
      <c r="R337" s="56">
        <f>SUM(Q335:S335)</f>
        <v>0</v>
      </c>
      <c r="S337" s="59"/>
      <c r="T337" s="58"/>
      <c r="U337" s="56">
        <f>SUM(T335:V335)</f>
        <v>0</v>
      </c>
      <c r="V337" s="59"/>
      <c r="W337" s="170"/>
      <c r="X337" s="171"/>
      <c r="Y337" s="172"/>
      <c r="Z337" s="154"/>
      <c r="AA337" s="154"/>
      <c r="AB337" s="148"/>
      <c r="AC337" s="148"/>
      <c r="AD337" s="148"/>
    </row>
    <row r="338" spans="1:30" ht="21" thickBot="1" x14ac:dyDescent="0.35">
      <c r="A338" s="33" t="s">
        <v>23</v>
      </c>
      <c r="B338" s="157">
        <f>B332+7</f>
        <v>44382</v>
      </c>
      <c r="C338" s="158"/>
      <c r="D338" s="159"/>
      <c r="E338" s="157">
        <f>B338+1</f>
        <v>44383</v>
      </c>
      <c r="F338" s="158"/>
      <c r="G338" s="159"/>
      <c r="H338" s="157">
        <f t="shared" ref="H338" si="271">E338+1</f>
        <v>44384</v>
      </c>
      <c r="I338" s="158"/>
      <c r="J338" s="159"/>
      <c r="K338" s="157">
        <f t="shared" ref="K338" si="272">H338+1</f>
        <v>44385</v>
      </c>
      <c r="L338" s="158"/>
      <c r="M338" s="159"/>
      <c r="N338" s="157">
        <f t="shared" ref="N338" si="273">K338+1</f>
        <v>44386</v>
      </c>
      <c r="O338" s="158"/>
      <c r="P338" s="159"/>
      <c r="Q338" s="157">
        <f t="shared" ref="Q338" si="274">N338+1</f>
        <v>44387</v>
      </c>
      <c r="R338" s="158"/>
      <c r="S338" s="159"/>
      <c r="T338" s="157">
        <f t="shared" ref="T338" si="275">Q338+1</f>
        <v>44388</v>
      </c>
      <c r="U338" s="158"/>
      <c r="V338" s="159"/>
      <c r="W338" s="149" t="s">
        <v>24</v>
      </c>
      <c r="X338" s="150"/>
      <c r="Y338" s="151"/>
      <c r="Z338" s="34" t="s">
        <v>25</v>
      </c>
      <c r="AA338" s="34" t="s">
        <v>26</v>
      </c>
      <c r="AB338" s="34" t="s">
        <v>27</v>
      </c>
      <c r="AC338" s="34" t="s">
        <v>28</v>
      </c>
      <c r="AD338" s="34" t="s">
        <v>27</v>
      </c>
    </row>
    <row r="339" spans="1:30" ht="15" thickBot="1" x14ac:dyDescent="0.35">
      <c r="A339" s="36" t="s">
        <v>29</v>
      </c>
      <c r="B339" s="37" t="s">
        <v>30</v>
      </c>
      <c r="C339" s="38" t="s">
        <v>31</v>
      </c>
      <c r="D339" s="39" t="s">
        <v>32</v>
      </c>
      <c r="E339" s="37" t="s">
        <v>30</v>
      </c>
      <c r="F339" s="38" t="s">
        <v>31</v>
      </c>
      <c r="G339" s="39" t="s">
        <v>32</v>
      </c>
      <c r="H339" s="37" t="s">
        <v>30</v>
      </c>
      <c r="I339" s="38" t="s">
        <v>31</v>
      </c>
      <c r="J339" s="39" t="s">
        <v>32</v>
      </c>
      <c r="K339" s="37" t="s">
        <v>30</v>
      </c>
      <c r="L339" s="38" t="s">
        <v>31</v>
      </c>
      <c r="M339" s="39" t="s">
        <v>32</v>
      </c>
      <c r="N339" s="37" t="s">
        <v>30</v>
      </c>
      <c r="O339" s="38" t="s">
        <v>31</v>
      </c>
      <c r="P339" s="39" t="s">
        <v>32</v>
      </c>
      <c r="Q339" s="37" t="s">
        <v>30</v>
      </c>
      <c r="R339" s="38" t="s">
        <v>31</v>
      </c>
      <c r="S339" s="39" t="s">
        <v>32</v>
      </c>
      <c r="T339" s="37" t="s">
        <v>30</v>
      </c>
      <c r="U339" s="38" t="s">
        <v>31</v>
      </c>
      <c r="V339" s="39" t="s">
        <v>32</v>
      </c>
      <c r="W339" s="40" t="s">
        <v>33</v>
      </c>
      <c r="X339" s="41" t="s">
        <v>34</v>
      </c>
      <c r="Y339" s="42" t="s">
        <v>35</v>
      </c>
      <c r="Z339" s="152">
        <f>SUM(C342:V342)</f>
        <v>0</v>
      </c>
      <c r="AA339" s="152">
        <f>SUM(C343:V343)</f>
        <v>0</v>
      </c>
      <c r="AB339" s="146" t="str">
        <f>IF(ISERROR((Z339/Z333)-1),"",(Z339/Z333)-1)</f>
        <v/>
      </c>
      <c r="AC339" s="146" t="str">
        <f>IF(ISERROR((AA339/AA333)-1),"",(AA339/AA333)-1)</f>
        <v/>
      </c>
      <c r="AD339" s="146" t="str">
        <f>IF(ISERROR((Z339/Z327)-1),"",(Z339/Z327)-1)</f>
        <v/>
      </c>
    </row>
    <row r="340" spans="1:30" x14ac:dyDescent="0.3">
      <c r="A340" s="44" t="s">
        <v>36</v>
      </c>
      <c r="B340" s="45">
        <f>IFERROR((VLOOKUP(B338,'input from AMS loads'!$A$1:$E$999,2,FALSE)),0)</f>
        <v>0</v>
      </c>
      <c r="C340" s="46">
        <f>IFERROR((VLOOKUP(B338,'input from AMS loads'!$A$1:$E$999,3,FALSE)),0)</f>
        <v>0</v>
      </c>
      <c r="D340" s="47">
        <f>IFERROR((VLOOKUP(B338,'input from AMS loads'!$A$1:$E$999,4,FALSE)),0)</f>
        <v>0</v>
      </c>
      <c r="E340" s="45">
        <f>IFERROR((VLOOKUP(E338,'input from AMS loads'!$A$1:$E$999,2,FALSE)),0)</f>
        <v>0</v>
      </c>
      <c r="F340" s="46">
        <f>IFERROR((VLOOKUP(E338,'input from AMS loads'!$A$1:$E$999,3,FALSE)),0)</f>
        <v>0</v>
      </c>
      <c r="G340" s="47">
        <f>IFERROR((VLOOKUP(E338,'input from AMS loads'!$A$1:$E$999,4,FALSE)),0)</f>
        <v>0</v>
      </c>
      <c r="H340" s="45">
        <f>IFERROR((VLOOKUP(H338,'input from AMS loads'!$A$1:$E$999,2,FALSE)),0)</f>
        <v>0</v>
      </c>
      <c r="I340" s="46">
        <f>IFERROR((VLOOKUP(H338,'input from AMS loads'!$A$1:$E$999,3,FALSE)),0)</f>
        <v>0</v>
      </c>
      <c r="J340" s="47">
        <f>IFERROR((VLOOKUP(H338,'input from AMS loads'!$A$1:$E$999,4,FALSE)),0)</f>
        <v>0</v>
      </c>
      <c r="K340" s="45">
        <f>IFERROR((VLOOKUP(K338,'input from AMS loads'!$A$1:$E$999,2,FALSE)),0)</f>
        <v>0</v>
      </c>
      <c r="L340" s="46">
        <f>IFERROR((VLOOKUP(K338,'input from AMS loads'!$A$1:$E$999,3,FALSE)),0)</f>
        <v>0</v>
      </c>
      <c r="M340" s="47">
        <f>IFERROR((VLOOKUP(K338,'input from AMS loads'!$A$1:$E$999,4,FALSE)),0)</f>
        <v>0</v>
      </c>
      <c r="N340" s="45">
        <f>IFERROR((VLOOKUP(N338,'input from AMS loads'!$A$1:$E$999,2,FALSE)),0)</f>
        <v>0</v>
      </c>
      <c r="O340" s="46">
        <f>IFERROR((VLOOKUP(N338,'input from AMS loads'!$A$1:$E$999,3,FALSE)),0)</f>
        <v>0</v>
      </c>
      <c r="P340" s="47">
        <f>IFERROR((VLOOKUP(N338,'input from AMS loads'!$A$1:$E$999,4,FALSE)),0)</f>
        <v>0</v>
      </c>
      <c r="Q340" s="45">
        <f>IFERROR((VLOOKUP(Q338,'input from AMS loads'!$A$1:$E$999,2,FALSE)),0)</f>
        <v>0</v>
      </c>
      <c r="R340" s="46">
        <f>IFERROR((VLOOKUP(Q338,'input from AMS loads'!$A$1:$E$999,3,FALSE)),0)</f>
        <v>0</v>
      </c>
      <c r="S340" s="47">
        <f>IFERROR((VLOOKUP(Q338,'input from AMS loads'!$A$1:$E$999,4,FALSE)),0)</f>
        <v>0</v>
      </c>
      <c r="T340" s="45">
        <f>IFERROR((VLOOKUP(T338,'input from AMS loads'!$A$1:$E$999,2,FALSE)),0)</f>
        <v>0</v>
      </c>
      <c r="U340" s="46">
        <f>IFERROR((VLOOKUP(T338,'input from AMS loads'!$A$1:$E$999,3,FALSE)),0)</f>
        <v>0</v>
      </c>
      <c r="V340" s="47">
        <f>IFERROR((VLOOKUP(T338,'input from AMS loads'!$A$1:$E$999,4,FALSE)),0)</f>
        <v>0</v>
      </c>
      <c r="W340" s="48">
        <f>SUM($B340,$E340,$H340,$K340,$N340,$Q340,$T340,)</f>
        <v>0</v>
      </c>
      <c r="X340" s="49">
        <f>SUM($C340,$F340,$I340,$L340,$O340,$R340,$U340)</f>
        <v>0</v>
      </c>
      <c r="Y340" s="50">
        <f>SUM($D340,$G340,$J340,$M340,$P340,$S340,$V340)</f>
        <v>0</v>
      </c>
      <c r="Z340" s="153"/>
      <c r="AA340" s="153"/>
      <c r="AB340" s="147"/>
      <c r="AC340" s="147"/>
      <c r="AD340" s="147"/>
    </row>
    <row r="341" spans="1:30" ht="15" thickBot="1" x14ac:dyDescent="0.35">
      <c r="A341" s="44" t="s">
        <v>37</v>
      </c>
      <c r="B341" s="5"/>
      <c r="C341" s="6"/>
      <c r="D341" s="7"/>
      <c r="E341" s="5"/>
      <c r="F341" s="6"/>
      <c r="G341" s="7"/>
      <c r="H341" s="5"/>
      <c r="I341" s="6"/>
      <c r="J341" s="7"/>
      <c r="K341" s="5"/>
      <c r="L341" s="6"/>
      <c r="M341" s="7"/>
      <c r="N341" s="5"/>
      <c r="O341" s="6"/>
      <c r="P341" s="7"/>
      <c r="Q341" s="5"/>
      <c r="R341" s="6"/>
      <c r="S341" s="7"/>
      <c r="T341" s="5"/>
      <c r="U341" s="6"/>
      <c r="V341" s="7"/>
      <c r="W341" s="48">
        <f>SUM($B341,$E341,$H341,$K341,$N341,$Q341,$T341,)</f>
        <v>0</v>
      </c>
      <c r="X341" s="49">
        <f>SUM($C341,$F341,$I341,$L341,$O341,$R341,$U341)</f>
        <v>0</v>
      </c>
      <c r="Y341" s="50">
        <f>SUM($D341,$G341,$J341,$M341,$P341,$S341,$V341)</f>
        <v>0</v>
      </c>
      <c r="Z341" s="153"/>
      <c r="AA341" s="153"/>
      <c r="AB341" s="147"/>
      <c r="AC341" s="147"/>
      <c r="AD341" s="147"/>
    </row>
    <row r="342" spans="1:30" ht="15" thickBot="1" x14ac:dyDescent="0.35">
      <c r="A342" s="54" t="s">
        <v>38</v>
      </c>
      <c r="B342" s="55"/>
      <c r="C342" s="56">
        <f>SUM(B340:D340)</f>
        <v>0</v>
      </c>
      <c r="D342" s="57"/>
      <c r="E342" s="55"/>
      <c r="F342" s="56">
        <f>SUM(E340:G340)</f>
        <v>0</v>
      </c>
      <c r="G342" s="57"/>
      <c r="H342" s="55"/>
      <c r="I342" s="56">
        <f>SUM(H340:J340)</f>
        <v>0</v>
      </c>
      <c r="J342" s="57"/>
      <c r="K342" s="55"/>
      <c r="L342" s="56">
        <f>SUM(K340:M340)</f>
        <v>0</v>
      </c>
      <c r="M342" s="57"/>
      <c r="N342" s="55"/>
      <c r="O342" s="56">
        <f>SUM(N340:P340)</f>
        <v>0</v>
      </c>
      <c r="P342" s="57"/>
      <c r="Q342" s="55"/>
      <c r="R342" s="56">
        <f>SUM(Q340:S340)</f>
        <v>0</v>
      </c>
      <c r="S342" s="57"/>
      <c r="T342" s="55"/>
      <c r="U342" s="56">
        <f>SUM(T340:V340)</f>
        <v>0</v>
      </c>
      <c r="V342" s="57"/>
      <c r="W342" s="167" t="s">
        <v>115</v>
      </c>
      <c r="X342" s="168"/>
      <c r="Y342" s="169"/>
      <c r="Z342" s="153"/>
      <c r="AA342" s="153"/>
      <c r="AB342" s="147"/>
      <c r="AC342" s="147"/>
      <c r="AD342" s="147"/>
    </row>
    <row r="343" spans="1:30" ht="15" thickBot="1" x14ac:dyDescent="0.35">
      <c r="A343" s="54" t="s">
        <v>40</v>
      </c>
      <c r="B343" s="58"/>
      <c r="C343" s="56">
        <f>SUM(B341:D341)</f>
        <v>0</v>
      </c>
      <c r="D343" s="59"/>
      <c r="E343" s="58"/>
      <c r="F343" s="56">
        <f>SUM(E341:G341)</f>
        <v>0</v>
      </c>
      <c r="G343" s="59"/>
      <c r="H343" s="58"/>
      <c r="I343" s="56">
        <f>SUM(H341:J341)</f>
        <v>0</v>
      </c>
      <c r="J343" s="59"/>
      <c r="K343" s="58"/>
      <c r="L343" s="56">
        <f>SUM(K341:M341)</f>
        <v>0</v>
      </c>
      <c r="M343" s="59"/>
      <c r="N343" s="58"/>
      <c r="O343" s="56">
        <f>SUM(N341:P341)</f>
        <v>0</v>
      </c>
      <c r="P343" s="59"/>
      <c r="Q343" s="58"/>
      <c r="R343" s="56">
        <f>SUM(Q341:S341)</f>
        <v>0</v>
      </c>
      <c r="S343" s="59"/>
      <c r="T343" s="58"/>
      <c r="U343" s="56">
        <f>SUM(T341:V341)</f>
        <v>0</v>
      </c>
      <c r="V343" s="59"/>
      <c r="W343" s="170"/>
      <c r="X343" s="171"/>
      <c r="Y343" s="172"/>
      <c r="Z343" s="154"/>
      <c r="AA343" s="154"/>
      <c r="AB343" s="148"/>
      <c r="AC343" s="148"/>
      <c r="AD343" s="148"/>
    </row>
    <row r="344" spans="1:30" ht="21" thickBot="1" x14ac:dyDescent="0.35">
      <c r="A344" s="33" t="s">
        <v>23</v>
      </c>
      <c r="B344" s="157">
        <f>B338+7</f>
        <v>44389</v>
      </c>
      <c r="C344" s="158"/>
      <c r="D344" s="159"/>
      <c r="E344" s="157">
        <f>B344+1</f>
        <v>44390</v>
      </c>
      <c r="F344" s="158"/>
      <c r="G344" s="159"/>
      <c r="H344" s="157">
        <f t="shared" ref="H344" si="276">E344+1</f>
        <v>44391</v>
      </c>
      <c r="I344" s="158"/>
      <c r="J344" s="159"/>
      <c r="K344" s="157">
        <f t="shared" ref="K344" si="277">H344+1</f>
        <v>44392</v>
      </c>
      <c r="L344" s="158"/>
      <c r="M344" s="159"/>
      <c r="N344" s="157">
        <f t="shared" ref="N344" si="278">K344+1</f>
        <v>44393</v>
      </c>
      <c r="O344" s="158"/>
      <c r="P344" s="159"/>
      <c r="Q344" s="157">
        <f t="shared" ref="Q344" si="279">N344+1</f>
        <v>44394</v>
      </c>
      <c r="R344" s="158"/>
      <c r="S344" s="159"/>
      <c r="T344" s="157">
        <f t="shared" ref="T344" si="280">Q344+1</f>
        <v>44395</v>
      </c>
      <c r="U344" s="158"/>
      <c r="V344" s="159"/>
      <c r="W344" s="149" t="s">
        <v>24</v>
      </c>
      <c r="X344" s="150"/>
      <c r="Y344" s="151"/>
      <c r="Z344" s="34" t="s">
        <v>25</v>
      </c>
      <c r="AA344" s="34" t="s">
        <v>26</v>
      </c>
      <c r="AB344" s="34" t="s">
        <v>27</v>
      </c>
      <c r="AC344" s="34" t="s">
        <v>28</v>
      </c>
      <c r="AD344" s="34" t="s">
        <v>27</v>
      </c>
    </row>
    <row r="345" spans="1:30" ht="15" thickBot="1" x14ac:dyDescent="0.35">
      <c r="A345" s="36" t="s">
        <v>29</v>
      </c>
      <c r="B345" s="37" t="s">
        <v>30</v>
      </c>
      <c r="C345" s="38" t="s">
        <v>31</v>
      </c>
      <c r="D345" s="39" t="s">
        <v>32</v>
      </c>
      <c r="E345" s="37" t="s">
        <v>30</v>
      </c>
      <c r="F345" s="38" t="s">
        <v>31</v>
      </c>
      <c r="G345" s="39" t="s">
        <v>32</v>
      </c>
      <c r="H345" s="37" t="s">
        <v>30</v>
      </c>
      <c r="I345" s="38" t="s">
        <v>31</v>
      </c>
      <c r="J345" s="39" t="s">
        <v>32</v>
      </c>
      <c r="K345" s="37" t="s">
        <v>30</v>
      </c>
      <c r="L345" s="38" t="s">
        <v>31</v>
      </c>
      <c r="M345" s="39" t="s">
        <v>32</v>
      </c>
      <c r="N345" s="37" t="s">
        <v>30</v>
      </c>
      <c r="O345" s="38" t="s">
        <v>31</v>
      </c>
      <c r="P345" s="39" t="s">
        <v>32</v>
      </c>
      <c r="Q345" s="37" t="s">
        <v>30</v>
      </c>
      <c r="R345" s="38" t="s">
        <v>31</v>
      </c>
      <c r="S345" s="39" t="s">
        <v>32</v>
      </c>
      <c r="T345" s="37" t="s">
        <v>30</v>
      </c>
      <c r="U345" s="38" t="s">
        <v>31</v>
      </c>
      <c r="V345" s="39" t="s">
        <v>32</v>
      </c>
      <c r="W345" s="40" t="s">
        <v>33</v>
      </c>
      <c r="X345" s="41" t="s">
        <v>34</v>
      </c>
      <c r="Y345" s="42" t="s">
        <v>35</v>
      </c>
      <c r="Z345" s="152">
        <f>SUM(C348:V348)</f>
        <v>0</v>
      </c>
      <c r="AA345" s="152">
        <f>SUM(C349:V349)</f>
        <v>0</v>
      </c>
      <c r="AB345" s="146" t="str">
        <f>IF(ISERROR((Z345/Z339)-1),"",(Z345/Z339)-1)</f>
        <v/>
      </c>
      <c r="AC345" s="146" t="str">
        <f>IF(ISERROR((AA345/AA339)-1),"",(AA345/AA339)-1)</f>
        <v/>
      </c>
      <c r="AD345" s="146" t="str">
        <f>IF(ISERROR((Z345/Z333)-1),"",(Z345/Z333)-1)</f>
        <v/>
      </c>
    </row>
    <row r="346" spans="1:30" x14ac:dyDescent="0.3">
      <c r="A346" s="44" t="s">
        <v>36</v>
      </c>
      <c r="B346" s="45">
        <f>IFERROR((VLOOKUP(B344,'input from AMS loads'!$A$1:$E$999,2,FALSE)),0)</f>
        <v>0</v>
      </c>
      <c r="C346" s="46">
        <f>IFERROR((VLOOKUP(B344,'input from AMS loads'!$A$1:$E$999,3,FALSE)),0)</f>
        <v>0</v>
      </c>
      <c r="D346" s="47">
        <f>IFERROR((VLOOKUP(B344,'input from AMS loads'!$A$1:$E$999,4,FALSE)),0)</f>
        <v>0</v>
      </c>
      <c r="E346" s="45">
        <f>IFERROR((VLOOKUP(E344,'input from AMS loads'!$A$1:$E$999,2,FALSE)),0)</f>
        <v>0</v>
      </c>
      <c r="F346" s="46">
        <f>IFERROR((VLOOKUP(E344,'input from AMS loads'!$A$1:$E$999,3,FALSE)),0)</f>
        <v>0</v>
      </c>
      <c r="G346" s="47">
        <f>IFERROR((VLOOKUP(E344,'input from AMS loads'!$A$1:$E$999,4,FALSE)),0)</f>
        <v>0</v>
      </c>
      <c r="H346" s="45">
        <f>IFERROR((VLOOKUP(H344,'input from AMS loads'!$A$1:$E$999,2,FALSE)),0)</f>
        <v>0</v>
      </c>
      <c r="I346" s="46">
        <f>IFERROR((VLOOKUP(H344,'input from AMS loads'!$A$1:$E$999,3,FALSE)),0)</f>
        <v>0</v>
      </c>
      <c r="J346" s="47">
        <f>IFERROR((VLOOKUP(H344,'input from AMS loads'!$A$1:$E$999,4,FALSE)),0)</f>
        <v>0</v>
      </c>
      <c r="K346" s="45">
        <f>IFERROR((VLOOKUP(K344,'input from AMS loads'!$A$1:$E$999,2,FALSE)),0)</f>
        <v>0</v>
      </c>
      <c r="L346" s="46">
        <f>IFERROR((VLOOKUP(K344,'input from AMS loads'!$A$1:$E$999,3,FALSE)),0)</f>
        <v>0</v>
      </c>
      <c r="M346" s="47">
        <f>IFERROR((VLOOKUP(K344,'input from AMS loads'!$A$1:$E$999,4,FALSE)),0)</f>
        <v>0</v>
      </c>
      <c r="N346" s="45">
        <f>IFERROR((VLOOKUP(N344,'input from AMS loads'!$A$1:$E$999,2,FALSE)),0)</f>
        <v>0</v>
      </c>
      <c r="O346" s="46">
        <f>IFERROR((VLOOKUP(N344,'input from AMS loads'!$A$1:$E$999,3,FALSE)),0)</f>
        <v>0</v>
      </c>
      <c r="P346" s="47">
        <f>IFERROR((VLOOKUP(N344,'input from AMS loads'!$A$1:$E$999,4,FALSE)),0)</f>
        <v>0</v>
      </c>
      <c r="Q346" s="45">
        <f>IFERROR((VLOOKUP(Q344,'input from AMS loads'!$A$1:$E$999,2,FALSE)),0)</f>
        <v>0</v>
      </c>
      <c r="R346" s="46">
        <f>IFERROR((VLOOKUP(Q344,'input from AMS loads'!$A$1:$E$999,3,FALSE)),0)</f>
        <v>0</v>
      </c>
      <c r="S346" s="47">
        <f>IFERROR((VLOOKUP(Q344,'input from AMS loads'!$A$1:$E$999,4,FALSE)),0)</f>
        <v>0</v>
      </c>
      <c r="T346" s="45">
        <f>IFERROR((VLOOKUP(T344,'input from AMS loads'!$A$1:$E$999,2,FALSE)),0)</f>
        <v>0</v>
      </c>
      <c r="U346" s="46">
        <f>IFERROR((VLOOKUP(T344,'input from AMS loads'!$A$1:$E$999,3,FALSE)),0)</f>
        <v>0</v>
      </c>
      <c r="V346" s="47">
        <f>IFERROR((VLOOKUP(T344,'input from AMS loads'!$A$1:$E$999,4,FALSE)),0)</f>
        <v>0</v>
      </c>
      <c r="W346" s="48">
        <f>SUM($B346,$E346,$H346,$K346,$N346,$Q346,$T346,)</f>
        <v>0</v>
      </c>
      <c r="X346" s="49">
        <f>SUM($C346,$F346,$I346,$L346,$O346,$R346,$U346)</f>
        <v>0</v>
      </c>
      <c r="Y346" s="50">
        <f>SUM($D346,$G346,$J346,$M346,$P346,$S346,$V346)</f>
        <v>0</v>
      </c>
      <c r="Z346" s="153"/>
      <c r="AA346" s="153"/>
      <c r="AB346" s="147"/>
      <c r="AC346" s="147"/>
      <c r="AD346" s="147"/>
    </row>
    <row r="347" spans="1:30" ht="15" thickBot="1" x14ac:dyDescent="0.35">
      <c r="A347" s="44" t="s">
        <v>37</v>
      </c>
      <c r="B347" s="5"/>
      <c r="C347" s="6"/>
      <c r="D347" s="7"/>
      <c r="E347" s="5"/>
      <c r="F347" s="6"/>
      <c r="G347" s="7"/>
      <c r="H347" s="5"/>
      <c r="I347" s="6"/>
      <c r="J347" s="7"/>
      <c r="K347" s="5"/>
      <c r="L347" s="6"/>
      <c r="M347" s="7"/>
      <c r="N347" s="5"/>
      <c r="O347" s="6"/>
      <c r="P347" s="7"/>
      <c r="Q347" s="5"/>
      <c r="R347" s="6"/>
      <c r="S347" s="7"/>
      <c r="T347" s="5"/>
      <c r="U347" s="6"/>
      <c r="V347" s="7"/>
      <c r="W347" s="48">
        <f>SUM($B347,$E347,$H347,$K347,$N347,$Q347,$T347,)</f>
        <v>0</v>
      </c>
      <c r="X347" s="49">
        <f>SUM($C347,$F347,$I347,$L347,$O347,$R347,$U347)</f>
        <v>0</v>
      </c>
      <c r="Y347" s="50">
        <f>SUM($D347,$G347,$J347,$M347,$P347,$S347,$V347)</f>
        <v>0</v>
      </c>
      <c r="Z347" s="153"/>
      <c r="AA347" s="153"/>
      <c r="AB347" s="147"/>
      <c r="AC347" s="147"/>
      <c r="AD347" s="147"/>
    </row>
    <row r="348" spans="1:30" ht="15" thickBot="1" x14ac:dyDescent="0.35">
      <c r="A348" s="54" t="s">
        <v>38</v>
      </c>
      <c r="B348" s="55"/>
      <c r="C348" s="56">
        <f>SUM(B346:D346)</f>
        <v>0</v>
      </c>
      <c r="D348" s="57"/>
      <c r="E348" s="55"/>
      <c r="F348" s="56">
        <f>SUM(E346:G346)</f>
        <v>0</v>
      </c>
      <c r="G348" s="57"/>
      <c r="H348" s="55"/>
      <c r="I348" s="56">
        <f>SUM(H346:J346)</f>
        <v>0</v>
      </c>
      <c r="J348" s="57"/>
      <c r="K348" s="55"/>
      <c r="L348" s="56">
        <f>SUM(K346:M346)</f>
        <v>0</v>
      </c>
      <c r="M348" s="57"/>
      <c r="N348" s="55"/>
      <c r="O348" s="56">
        <f>SUM(N346:P346)</f>
        <v>0</v>
      </c>
      <c r="P348" s="57"/>
      <c r="Q348" s="55"/>
      <c r="R348" s="56">
        <f>SUM(Q346:S346)</f>
        <v>0</v>
      </c>
      <c r="S348" s="57"/>
      <c r="T348" s="55"/>
      <c r="U348" s="56">
        <f>SUM(T346:V346)</f>
        <v>0</v>
      </c>
      <c r="V348" s="57"/>
      <c r="W348" s="167" t="s">
        <v>116</v>
      </c>
      <c r="X348" s="168"/>
      <c r="Y348" s="169"/>
      <c r="Z348" s="153"/>
      <c r="AA348" s="153"/>
      <c r="AB348" s="147"/>
      <c r="AC348" s="147"/>
      <c r="AD348" s="147"/>
    </row>
    <row r="349" spans="1:30" ht="15" thickBot="1" x14ac:dyDescent="0.35">
      <c r="A349" s="54" t="s">
        <v>40</v>
      </c>
      <c r="B349" s="58"/>
      <c r="C349" s="56">
        <f>SUM(B347:D347)</f>
        <v>0</v>
      </c>
      <c r="D349" s="59"/>
      <c r="E349" s="58"/>
      <c r="F349" s="56">
        <f>SUM(E347:G347)</f>
        <v>0</v>
      </c>
      <c r="G349" s="59"/>
      <c r="H349" s="58"/>
      <c r="I349" s="56">
        <f>SUM(H347:J347)</f>
        <v>0</v>
      </c>
      <c r="J349" s="59"/>
      <c r="K349" s="58"/>
      <c r="L349" s="56">
        <f>SUM(K347:M347)</f>
        <v>0</v>
      </c>
      <c r="M349" s="59"/>
      <c r="N349" s="58"/>
      <c r="O349" s="56">
        <f>SUM(N347:P347)</f>
        <v>0</v>
      </c>
      <c r="P349" s="59"/>
      <c r="Q349" s="58"/>
      <c r="R349" s="56">
        <f>SUM(Q347:S347)</f>
        <v>0</v>
      </c>
      <c r="S349" s="59"/>
      <c r="T349" s="58"/>
      <c r="U349" s="56">
        <f>SUM(T347:V347)</f>
        <v>0</v>
      </c>
      <c r="V349" s="59"/>
      <c r="W349" s="170"/>
      <c r="X349" s="171"/>
      <c r="Y349" s="172"/>
      <c r="Z349" s="154"/>
      <c r="AA349" s="154"/>
      <c r="AB349" s="148"/>
      <c r="AC349" s="148"/>
      <c r="AD349" s="148"/>
    </row>
    <row r="350" spans="1:30" ht="21" thickBot="1" x14ac:dyDescent="0.35">
      <c r="A350" s="33" t="s">
        <v>23</v>
      </c>
      <c r="B350" s="157">
        <f>B344+7</f>
        <v>44396</v>
      </c>
      <c r="C350" s="158"/>
      <c r="D350" s="159"/>
      <c r="E350" s="157">
        <f>B350+1</f>
        <v>44397</v>
      </c>
      <c r="F350" s="158"/>
      <c r="G350" s="159"/>
      <c r="H350" s="157">
        <f t="shared" ref="H350" si="281">E350+1</f>
        <v>44398</v>
      </c>
      <c r="I350" s="158"/>
      <c r="J350" s="159"/>
      <c r="K350" s="157">
        <f t="shared" ref="K350" si="282">H350+1</f>
        <v>44399</v>
      </c>
      <c r="L350" s="158"/>
      <c r="M350" s="159"/>
      <c r="N350" s="157">
        <f t="shared" ref="N350" si="283">K350+1</f>
        <v>44400</v>
      </c>
      <c r="O350" s="158"/>
      <c r="P350" s="159"/>
      <c r="Q350" s="157">
        <f t="shared" ref="Q350" si="284">N350+1</f>
        <v>44401</v>
      </c>
      <c r="R350" s="158"/>
      <c r="S350" s="159"/>
      <c r="T350" s="157">
        <f t="shared" ref="T350" si="285">Q350+1</f>
        <v>44402</v>
      </c>
      <c r="U350" s="158"/>
      <c r="V350" s="159"/>
      <c r="W350" s="149" t="s">
        <v>24</v>
      </c>
      <c r="X350" s="150"/>
      <c r="Y350" s="151"/>
      <c r="Z350" s="34" t="s">
        <v>25</v>
      </c>
      <c r="AA350" s="34" t="s">
        <v>26</v>
      </c>
      <c r="AB350" s="34" t="s">
        <v>27</v>
      </c>
      <c r="AC350" s="34" t="s">
        <v>28</v>
      </c>
      <c r="AD350" s="34" t="s">
        <v>27</v>
      </c>
    </row>
    <row r="351" spans="1:30" ht="15" thickBot="1" x14ac:dyDescent="0.35">
      <c r="A351" s="36" t="s">
        <v>29</v>
      </c>
      <c r="B351" s="37" t="s">
        <v>30</v>
      </c>
      <c r="C351" s="38" t="s">
        <v>31</v>
      </c>
      <c r="D351" s="39" t="s">
        <v>32</v>
      </c>
      <c r="E351" s="37" t="s">
        <v>30</v>
      </c>
      <c r="F351" s="38" t="s">
        <v>31</v>
      </c>
      <c r="G351" s="39" t="s">
        <v>32</v>
      </c>
      <c r="H351" s="37" t="s">
        <v>30</v>
      </c>
      <c r="I351" s="38" t="s">
        <v>31</v>
      </c>
      <c r="J351" s="39" t="s">
        <v>32</v>
      </c>
      <c r="K351" s="37" t="s">
        <v>30</v>
      </c>
      <c r="L351" s="38" t="s">
        <v>31</v>
      </c>
      <c r="M351" s="39" t="s">
        <v>32</v>
      </c>
      <c r="N351" s="37" t="s">
        <v>30</v>
      </c>
      <c r="O351" s="38" t="s">
        <v>31</v>
      </c>
      <c r="P351" s="39" t="s">
        <v>32</v>
      </c>
      <c r="Q351" s="37" t="s">
        <v>30</v>
      </c>
      <c r="R351" s="38" t="s">
        <v>31</v>
      </c>
      <c r="S351" s="39" t="s">
        <v>32</v>
      </c>
      <c r="T351" s="37" t="s">
        <v>30</v>
      </c>
      <c r="U351" s="38" t="s">
        <v>31</v>
      </c>
      <c r="V351" s="39" t="s">
        <v>32</v>
      </c>
      <c r="W351" s="40" t="s">
        <v>33</v>
      </c>
      <c r="X351" s="41" t="s">
        <v>34</v>
      </c>
      <c r="Y351" s="42" t="s">
        <v>35</v>
      </c>
      <c r="Z351" s="152">
        <f>SUM(C354:V354)</f>
        <v>0</v>
      </c>
      <c r="AA351" s="152">
        <f>SUM(C355:V355)</f>
        <v>0</v>
      </c>
      <c r="AB351" s="146" t="str">
        <f>IF(ISERROR((Z351/Z345)-1),"",(Z351/Z345)-1)</f>
        <v/>
      </c>
      <c r="AC351" s="146" t="str">
        <f>IF(ISERROR((AA351/AA345)-1),"",(AA351/AA345)-1)</f>
        <v/>
      </c>
      <c r="AD351" s="146" t="str">
        <f>IF(ISERROR((Z351/Z339)-1),"",(Z351/Z339)-1)</f>
        <v/>
      </c>
    </row>
    <row r="352" spans="1:30" x14ac:dyDescent="0.3">
      <c r="A352" s="44" t="s">
        <v>36</v>
      </c>
      <c r="B352" s="45">
        <f>IFERROR((VLOOKUP(B350,'input from AMS loads'!$A$1:$E$999,2,FALSE)),0)</f>
        <v>0</v>
      </c>
      <c r="C352" s="46">
        <f>IFERROR((VLOOKUP(B350,'input from AMS loads'!$A$1:$E$999,3,FALSE)),0)</f>
        <v>0</v>
      </c>
      <c r="D352" s="47">
        <f>IFERROR((VLOOKUP(B350,'input from AMS loads'!$A$1:$E$999,4,FALSE)),0)</f>
        <v>0</v>
      </c>
      <c r="E352" s="45">
        <f>IFERROR((VLOOKUP(E350,'input from AMS loads'!$A$1:$E$999,2,FALSE)),0)</f>
        <v>0</v>
      </c>
      <c r="F352" s="46">
        <f>IFERROR((VLOOKUP(E350,'input from AMS loads'!$A$1:$E$999,3,FALSE)),0)</f>
        <v>0</v>
      </c>
      <c r="G352" s="47">
        <f>IFERROR((VLOOKUP(E350,'input from AMS loads'!$A$1:$E$999,4,FALSE)),0)</f>
        <v>0</v>
      </c>
      <c r="H352" s="45">
        <f>IFERROR((VLOOKUP(H350,'input from AMS loads'!$A$1:$E$999,2,FALSE)),0)</f>
        <v>0</v>
      </c>
      <c r="I352" s="46">
        <f>IFERROR((VLOOKUP(H350,'input from AMS loads'!$A$1:$E$999,3,FALSE)),0)</f>
        <v>0</v>
      </c>
      <c r="J352" s="47">
        <f>IFERROR((VLOOKUP(H350,'input from AMS loads'!$A$1:$E$999,4,FALSE)),0)</f>
        <v>0</v>
      </c>
      <c r="K352" s="45">
        <f>IFERROR((VLOOKUP(K350,'input from AMS loads'!$A$1:$E$999,2,FALSE)),0)</f>
        <v>0</v>
      </c>
      <c r="L352" s="46">
        <f>IFERROR((VLOOKUP(K350,'input from AMS loads'!$A$1:$E$999,3,FALSE)),0)</f>
        <v>0</v>
      </c>
      <c r="M352" s="47">
        <f>IFERROR((VLOOKUP(K350,'input from AMS loads'!$A$1:$E$999,4,FALSE)),0)</f>
        <v>0</v>
      </c>
      <c r="N352" s="45">
        <f>IFERROR((VLOOKUP(N350,'input from AMS loads'!$A$1:$E$999,2,FALSE)),0)</f>
        <v>0</v>
      </c>
      <c r="O352" s="46">
        <f>IFERROR((VLOOKUP(N350,'input from AMS loads'!$A$1:$E$999,3,FALSE)),0)</f>
        <v>0</v>
      </c>
      <c r="P352" s="47">
        <f>IFERROR((VLOOKUP(N350,'input from AMS loads'!$A$1:$E$999,4,FALSE)),0)</f>
        <v>0</v>
      </c>
      <c r="Q352" s="45">
        <f>IFERROR((VLOOKUP(Q350,'input from AMS loads'!$A$1:$E$999,2,FALSE)),0)</f>
        <v>0</v>
      </c>
      <c r="R352" s="46">
        <f>IFERROR((VLOOKUP(Q350,'input from AMS loads'!$A$1:$E$999,3,FALSE)),0)</f>
        <v>0</v>
      </c>
      <c r="S352" s="47">
        <f>IFERROR((VLOOKUP(Q350,'input from AMS loads'!$A$1:$E$999,4,FALSE)),0)</f>
        <v>0</v>
      </c>
      <c r="T352" s="45">
        <f>IFERROR((VLOOKUP(T350,'input from AMS loads'!$A$1:$E$999,2,FALSE)),0)</f>
        <v>0</v>
      </c>
      <c r="U352" s="46">
        <f>IFERROR((VLOOKUP(T350,'input from AMS loads'!$A$1:$E$999,3,FALSE)),0)</f>
        <v>0</v>
      </c>
      <c r="V352" s="47">
        <f>IFERROR((VLOOKUP(T350,'input from AMS loads'!$A$1:$E$999,4,FALSE)),0)</f>
        <v>0</v>
      </c>
      <c r="W352" s="48">
        <f>SUM($B352,$E352,$H352,$K352,$N352,$Q352,$T352,)</f>
        <v>0</v>
      </c>
      <c r="X352" s="49">
        <f>SUM($C352,$F352,$I352,$L352,$O352,$R352,$U352)</f>
        <v>0</v>
      </c>
      <c r="Y352" s="50">
        <f>SUM($D352,$G352,$J352,$M352,$P352,$S352,$V352)</f>
        <v>0</v>
      </c>
      <c r="Z352" s="153"/>
      <c r="AA352" s="153"/>
      <c r="AB352" s="147"/>
      <c r="AC352" s="147"/>
      <c r="AD352" s="147"/>
    </row>
    <row r="353" spans="1:30" ht="15" thickBot="1" x14ac:dyDescent="0.35">
      <c r="A353" s="44" t="s">
        <v>37</v>
      </c>
      <c r="B353" s="5"/>
      <c r="C353" s="6"/>
      <c r="D353" s="7"/>
      <c r="E353" s="5"/>
      <c r="F353" s="6"/>
      <c r="G353" s="7"/>
      <c r="H353" s="5"/>
      <c r="I353" s="6"/>
      <c r="J353" s="7"/>
      <c r="K353" s="5"/>
      <c r="L353" s="6"/>
      <c r="M353" s="7"/>
      <c r="N353" s="5"/>
      <c r="O353" s="6"/>
      <c r="P353" s="7"/>
      <c r="Q353" s="5"/>
      <c r="R353" s="6"/>
      <c r="S353" s="7"/>
      <c r="T353" s="5"/>
      <c r="U353" s="6"/>
      <c r="V353" s="7"/>
      <c r="W353" s="48">
        <f>SUM($B353,$E353,$H353,$K353,$N353,$Q353,$T353,)</f>
        <v>0</v>
      </c>
      <c r="X353" s="49">
        <f>SUM($C353,$F353,$I353,$L353,$O353,$R353,$U353)</f>
        <v>0</v>
      </c>
      <c r="Y353" s="50">
        <f>SUM($D353,$G353,$J353,$M353,$P353,$S353,$V353)</f>
        <v>0</v>
      </c>
      <c r="Z353" s="153"/>
      <c r="AA353" s="153"/>
      <c r="AB353" s="147"/>
      <c r="AC353" s="147"/>
      <c r="AD353" s="147"/>
    </row>
    <row r="354" spans="1:30" ht="15" thickBot="1" x14ac:dyDescent="0.35">
      <c r="A354" s="54" t="s">
        <v>38</v>
      </c>
      <c r="B354" s="55"/>
      <c r="C354" s="56">
        <f>SUM(B352:D352)</f>
        <v>0</v>
      </c>
      <c r="D354" s="57"/>
      <c r="E354" s="55"/>
      <c r="F354" s="56">
        <f>SUM(E352:G352)</f>
        <v>0</v>
      </c>
      <c r="G354" s="57"/>
      <c r="H354" s="55"/>
      <c r="I354" s="56">
        <f>SUM(H352:J352)</f>
        <v>0</v>
      </c>
      <c r="J354" s="57"/>
      <c r="K354" s="55"/>
      <c r="L354" s="56">
        <f>SUM(K352:M352)</f>
        <v>0</v>
      </c>
      <c r="M354" s="57"/>
      <c r="N354" s="55"/>
      <c r="O354" s="56">
        <f>SUM(N352:P352)</f>
        <v>0</v>
      </c>
      <c r="P354" s="57"/>
      <c r="Q354" s="55"/>
      <c r="R354" s="56">
        <f>SUM(Q352:S352)</f>
        <v>0</v>
      </c>
      <c r="S354" s="57"/>
      <c r="T354" s="55"/>
      <c r="U354" s="56">
        <f>SUM(T352:V352)</f>
        <v>0</v>
      </c>
      <c r="V354" s="57"/>
      <c r="W354" s="167" t="s">
        <v>117</v>
      </c>
      <c r="X354" s="168"/>
      <c r="Y354" s="169"/>
      <c r="Z354" s="153"/>
      <c r="AA354" s="153"/>
      <c r="AB354" s="147"/>
      <c r="AC354" s="147"/>
      <c r="AD354" s="147"/>
    </row>
    <row r="355" spans="1:30" ht="15" thickBot="1" x14ac:dyDescent="0.35">
      <c r="A355" s="54" t="s">
        <v>40</v>
      </c>
      <c r="B355" s="129"/>
      <c r="C355" s="130">
        <f>SUM(B353:D353)</f>
        <v>0</v>
      </c>
      <c r="D355" s="131"/>
      <c r="E355" s="129"/>
      <c r="F355" s="130">
        <f>SUM(E353:G353)</f>
        <v>0</v>
      </c>
      <c r="G355" s="131"/>
      <c r="H355" s="129"/>
      <c r="I355" s="130">
        <f>SUM(H353:J353)</f>
        <v>0</v>
      </c>
      <c r="J355" s="131"/>
      <c r="K355" s="129"/>
      <c r="L355" s="130">
        <f>SUM(K353:M353)</f>
        <v>0</v>
      </c>
      <c r="M355" s="131"/>
      <c r="N355" s="129"/>
      <c r="O355" s="130">
        <f>SUM(N353:P353)</f>
        <v>0</v>
      </c>
      <c r="P355" s="131"/>
      <c r="Q355" s="129"/>
      <c r="R355" s="130">
        <f>SUM(Q353:S353)</f>
        <v>0</v>
      </c>
      <c r="S355" s="131"/>
      <c r="T355" s="129"/>
      <c r="U355" s="130">
        <f>SUM(T353:V353)</f>
        <v>0</v>
      </c>
      <c r="V355" s="131"/>
      <c r="W355" s="184"/>
      <c r="X355" s="185"/>
      <c r="Y355" s="186"/>
      <c r="Z355" s="153"/>
      <c r="AA355" s="153"/>
      <c r="AB355" s="147"/>
      <c r="AC355" s="147"/>
      <c r="AD355" s="147"/>
    </row>
    <row r="356" spans="1:30" x14ac:dyDescent="0.3">
      <c r="A356" s="132"/>
      <c r="B356" s="179"/>
      <c r="C356" s="179"/>
      <c r="D356" s="179"/>
      <c r="E356" s="179"/>
      <c r="F356" s="179"/>
      <c r="G356" s="179"/>
      <c r="H356" s="179"/>
      <c r="I356" s="179"/>
      <c r="J356" s="179"/>
      <c r="K356" s="179"/>
      <c r="L356" s="179"/>
      <c r="M356" s="179"/>
      <c r="N356" s="179"/>
      <c r="O356" s="179"/>
      <c r="P356" s="179"/>
      <c r="Q356" s="179"/>
      <c r="R356" s="179"/>
      <c r="S356" s="179"/>
      <c r="T356" s="179"/>
      <c r="U356" s="179"/>
      <c r="V356" s="179"/>
      <c r="W356" s="180"/>
      <c r="X356" s="180"/>
      <c r="Y356" s="180"/>
      <c r="Z356" s="138"/>
      <c r="AA356" s="138"/>
      <c r="AB356" s="138"/>
      <c r="AC356" s="138"/>
      <c r="AD356" s="138"/>
    </row>
    <row r="357" spans="1:30" x14ac:dyDescent="0.3">
      <c r="A357" s="133"/>
      <c r="B357" s="139"/>
      <c r="C357" s="134"/>
      <c r="D357" s="134"/>
      <c r="E357" s="139"/>
      <c r="F357" s="134"/>
      <c r="G357" s="134"/>
      <c r="H357" s="139"/>
      <c r="I357" s="134"/>
      <c r="J357" s="134"/>
      <c r="K357" s="139"/>
      <c r="L357" s="134"/>
      <c r="M357" s="134"/>
      <c r="N357" s="139"/>
      <c r="O357" s="134"/>
      <c r="P357" s="134"/>
      <c r="Q357" s="139"/>
      <c r="R357" s="134"/>
      <c r="S357" s="134"/>
      <c r="T357" s="139"/>
      <c r="U357" s="134"/>
      <c r="V357" s="134"/>
      <c r="W357" s="140"/>
      <c r="X357" s="140"/>
      <c r="Y357" s="140"/>
      <c r="Z357" s="181"/>
      <c r="AA357" s="181"/>
      <c r="AB357" s="182"/>
      <c r="AC357" s="182"/>
      <c r="AD357" s="182"/>
    </row>
    <row r="358" spans="1:30" x14ac:dyDescent="0.3">
      <c r="A358" s="133"/>
      <c r="B358" s="135"/>
      <c r="C358" s="135"/>
      <c r="D358" s="135"/>
      <c r="E358" s="135"/>
      <c r="F358" s="135"/>
      <c r="G358" s="135"/>
      <c r="H358" s="135"/>
      <c r="I358" s="135"/>
      <c r="J358" s="135"/>
      <c r="K358" s="135"/>
      <c r="L358" s="135"/>
      <c r="M358" s="135"/>
      <c r="N358" s="135"/>
      <c r="O358" s="135"/>
      <c r="P358" s="135"/>
      <c r="Q358" s="135"/>
      <c r="R358" s="135"/>
      <c r="S358" s="135"/>
      <c r="T358" s="135"/>
      <c r="U358" s="135"/>
      <c r="V358" s="135"/>
      <c r="W358" s="140"/>
      <c r="X358" s="140"/>
      <c r="Y358" s="140"/>
      <c r="Z358" s="181"/>
      <c r="AA358" s="181"/>
      <c r="AB358" s="182"/>
      <c r="AC358" s="182"/>
      <c r="AD358" s="182"/>
    </row>
    <row r="359" spans="1:30" x14ac:dyDescent="0.3">
      <c r="A359" s="133"/>
      <c r="B359" s="128"/>
      <c r="C359" s="128"/>
      <c r="D359" s="128"/>
      <c r="E359" s="128"/>
      <c r="F359" s="128"/>
      <c r="G359" s="128"/>
      <c r="H359" s="128"/>
      <c r="I359" s="128"/>
      <c r="J359" s="128"/>
      <c r="K359" s="128"/>
      <c r="L359" s="128"/>
      <c r="M359" s="128"/>
      <c r="N359" s="128"/>
      <c r="O359" s="128"/>
      <c r="P359" s="128"/>
      <c r="Q359" s="128"/>
      <c r="R359" s="128"/>
      <c r="S359" s="128"/>
      <c r="T359" s="128"/>
      <c r="U359" s="128"/>
      <c r="V359" s="128"/>
      <c r="W359" s="140"/>
      <c r="X359" s="140"/>
      <c r="Y359" s="140"/>
      <c r="Z359" s="181"/>
      <c r="AA359" s="181"/>
      <c r="AB359" s="182"/>
      <c r="AC359" s="182"/>
      <c r="AD359" s="182"/>
    </row>
    <row r="360" spans="1:30" x14ac:dyDescent="0.3">
      <c r="A360" s="136"/>
      <c r="B360" s="137"/>
      <c r="C360" s="137"/>
      <c r="D360" s="137"/>
      <c r="E360" s="137"/>
      <c r="F360" s="137"/>
      <c r="G360" s="137"/>
      <c r="H360" s="137"/>
      <c r="I360" s="137"/>
      <c r="J360" s="137"/>
      <c r="K360" s="137"/>
      <c r="L360" s="137"/>
      <c r="M360" s="137"/>
      <c r="N360" s="137"/>
      <c r="O360" s="137"/>
      <c r="P360" s="137"/>
      <c r="Q360" s="137"/>
      <c r="R360" s="137"/>
      <c r="S360" s="137"/>
      <c r="T360" s="137"/>
      <c r="U360" s="137"/>
      <c r="V360" s="137"/>
      <c r="W360" s="183"/>
      <c r="X360" s="183"/>
      <c r="Y360" s="183"/>
      <c r="Z360" s="181"/>
      <c r="AA360" s="181"/>
      <c r="AB360" s="182"/>
      <c r="AC360" s="182"/>
      <c r="AD360" s="182"/>
    </row>
    <row r="361" spans="1:30" x14ac:dyDescent="0.3">
      <c r="A361" s="136"/>
      <c r="B361" s="141"/>
      <c r="C361" s="137"/>
      <c r="D361" s="141"/>
      <c r="E361" s="141"/>
      <c r="F361" s="137"/>
      <c r="G361" s="141"/>
      <c r="H361" s="141"/>
      <c r="I361" s="137"/>
      <c r="J361" s="141"/>
      <c r="K361" s="141"/>
      <c r="L361" s="137"/>
      <c r="M361" s="141"/>
      <c r="N361" s="141"/>
      <c r="O361" s="137"/>
      <c r="P361" s="141"/>
      <c r="Q361" s="141"/>
      <c r="R361" s="137"/>
      <c r="S361" s="141"/>
      <c r="T361" s="141"/>
      <c r="U361" s="137"/>
      <c r="V361" s="141"/>
      <c r="W361" s="183"/>
      <c r="X361" s="183"/>
      <c r="Y361" s="183"/>
      <c r="Z361" s="181"/>
      <c r="AA361" s="181"/>
      <c r="AB361" s="182"/>
      <c r="AC361" s="182"/>
      <c r="AD361" s="182"/>
    </row>
  </sheetData>
  <mergeCells count="801">
    <mergeCell ref="Z357:Z361"/>
    <mergeCell ref="AA357:AA361"/>
    <mergeCell ref="AB357:AB361"/>
    <mergeCell ref="AC357:AC361"/>
    <mergeCell ref="AD357:AD361"/>
    <mergeCell ref="W360:Y361"/>
    <mergeCell ref="Z351:Z355"/>
    <mergeCell ref="AA351:AA355"/>
    <mergeCell ref="AB351:AB355"/>
    <mergeCell ref="AC351:AC355"/>
    <mergeCell ref="AD351:AD355"/>
    <mergeCell ref="W354:Y355"/>
    <mergeCell ref="B356:D356"/>
    <mergeCell ref="E356:G356"/>
    <mergeCell ref="H356:J356"/>
    <mergeCell ref="K356:M356"/>
    <mergeCell ref="N356:P356"/>
    <mergeCell ref="Q356:S356"/>
    <mergeCell ref="T356:V356"/>
    <mergeCell ref="W356:Y356"/>
    <mergeCell ref="Z345:Z349"/>
    <mergeCell ref="AA345:AA349"/>
    <mergeCell ref="AB345:AB349"/>
    <mergeCell ref="AC345:AC349"/>
    <mergeCell ref="AD345:AD349"/>
    <mergeCell ref="W348:Y349"/>
    <mergeCell ref="B350:D350"/>
    <mergeCell ref="E350:G350"/>
    <mergeCell ref="H350:J350"/>
    <mergeCell ref="K350:M350"/>
    <mergeCell ref="N350:P350"/>
    <mergeCell ref="Q350:S350"/>
    <mergeCell ref="T350:V350"/>
    <mergeCell ref="W350:Y350"/>
    <mergeCell ref="Z339:Z343"/>
    <mergeCell ref="AA339:AA343"/>
    <mergeCell ref="AB339:AB343"/>
    <mergeCell ref="AC339:AC343"/>
    <mergeCell ref="AD339:AD343"/>
    <mergeCell ref="W342:Y343"/>
    <mergeCell ref="B344:D344"/>
    <mergeCell ref="E344:G344"/>
    <mergeCell ref="H344:J344"/>
    <mergeCell ref="K344:M344"/>
    <mergeCell ref="N344:P344"/>
    <mergeCell ref="Q344:S344"/>
    <mergeCell ref="T344:V344"/>
    <mergeCell ref="W344:Y344"/>
    <mergeCell ref="AA333:AA337"/>
    <mergeCell ref="AB333:AB337"/>
    <mergeCell ref="AC333:AC337"/>
    <mergeCell ref="AD333:AD337"/>
    <mergeCell ref="W336:Y337"/>
    <mergeCell ref="B338:D338"/>
    <mergeCell ref="E338:G338"/>
    <mergeCell ref="H338:J338"/>
    <mergeCell ref="K338:M338"/>
    <mergeCell ref="N338:P338"/>
    <mergeCell ref="Q338:S338"/>
    <mergeCell ref="T338:V338"/>
    <mergeCell ref="W338:Y338"/>
    <mergeCell ref="B332:D332"/>
    <mergeCell ref="E332:G332"/>
    <mergeCell ref="H332:J332"/>
    <mergeCell ref="K332:M332"/>
    <mergeCell ref="N332:P332"/>
    <mergeCell ref="Q332:S332"/>
    <mergeCell ref="T332:V332"/>
    <mergeCell ref="W332:Y332"/>
    <mergeCell ref="Z333:Z337"/>
    <mergeCell ref="T326:V326"/>
    <mergeCell ref="W326:Y326"/>
    <mergeCell ref="Z327:Z331"/>
    <mergeCell ref="AA327:AA331"/>
    <mergeCell ref="AB327:AB331"/>
    <mergeCell ref="AC327:AC331"/>
    <mergeCell ref="W330:Y331"/>
    <mergeCell ref="B326:D326"/>
    <mergeCell ref="E326:G326"/>
    <mergeCell ref="H326:J326"/>
    <mergeCell ref="K326:M326"/>
    <mergeCell ref="N326:P326"/>
    <mergeCell ref="Q326:S326"/>
    <mergeCell ref="T320:V320"/>
    <mergeCell ref="W320:Y320"/>
    <mergeCell ref="Z321:Z325"/>
    <mergeCell ref="AA321:AA325"/>
    <mergeCell ref="AB321:AB325"/>
    <mergeCell ref="AC321:AC325"/>
    <mergeCell ref="W324:Y325"/>
    <mergeCell ref="B320:D320"/>
    <mergeCell ref="E320:G320"/>
    <mergeCell ref="H320:J320"/>
    <mergeCell ref="K320:M320"/>
    <mergeCell ref="N320:P320"/>
    <mergeCell ref="Q320:S320"/>
    <mergeCell ref="T314:V314"/>
    <mergeCell ref="W314:Y314"/>
    <mergeCell ref="Z315:Z319"/>
    <mergeCell ref="AA315:AA319"/>
    <mergeCell ref="AB315:AB319"/>
    <mergeCell ref="AC315:AC319"/>
    <mergeCell ref="W318:Y319"/>
    <mergeCell ref="B314:D314"/>
    <mergeCell ref="E314:G314"/>
    <mergeCell ref="H314:J314"/>
    <mergeCell ref="K314:M314"/>
    <mergeCell ref="N314:P314"/>
    <mergeCell ref="Q314:S314"/>
    <mergeCell ref="T308:V308"/>
    <mergeCell ref="W308:Y308"/>
    <mergeCell ref="Z309:Z313"/>
    <mergeCell ref="AA309:AA313"/>
    <mergeCell ref="AB309:AB313"/>
    <mergeCell ref="AC309:AC313"/>
    <mergeCell ref="W312:Y313"/>
    <mergeCell ref="B308:D308"/>
    <mergeCell ref="E308:G308"/>
    <mergeCell ref="H308:J308"/>
    <mergeCell ref="K308:M308"/>
    <mergeCell ref="N308:P308"/>
    <mergeCell ref="Q308:S308"/>
    <mergeCell ref="T302:V302"/>
    <mergeCell ref="W302:Y302"/>
    <mergeCell ref="Z303:Z307"/>
    <mergeCell ref="AA303:AA307"/>
    <mergeCell ref="AB303:AB307"/>
    <mergeCell ref="AC303:AC307"/>
    <mergeCell ref="W306:Y307"/>
    <mergeCell ref="B302:D302"/>
    <mergeCell ref="E302:G302"/>
    <mergeCell ref="H302:J302"/>
    <mergeCell ref="K302:M302"/>
    <mergeCell ref="N302:P302"/>
    <mergeCell ref="Q302:S302"/>
    <mergeCell ref="T296:V296"/>
    <mergeCell ref="W296:Y296"/>
    <mergeCell ref="Z297:Z301"/>
    <mergeCell ref="AA297:AA301"/>
    <mergeCell ref="AB297:AB301"/>
    <mergeCell ref="AC297:AC301"/>
    <mergeCell ref="W300:Y301"/>
    <mergeCell ref="B296:D296"/>
    <mergeCell ref="E296:G296"/>
    <mergeCell ref="H296:J296"/>
    <mergeCell ref="K296:M296"/>
    <mergeCell ref="N296:P296"/>
    <mergeCell ref="Q296:S296"/>
    <mergeCell ref="T290:V290"/>
    <mergeCell ref="W290:Y290"/>
    <mergeCell ref="Z291:Z295"/>
    <mergeCell ref="AA291:AA295"/>
    <mergeCell ref="AB291:AB295"/>
    <mergeCell ref="AC291:AC295"/>
    <mergeCell ref="W294:Y295"/>
    <mergeCell ref="B290:D290"/>
    <mergeCell ref="E290:G290"/>
    <mergeCell ref="H290:J290"/>
    <mergeCell ref="K290:M290"/>
    <mergeCell ref="N290:P290"/>
    <mergeCell ref="Q290:S290"/>
    <mergeCell ref="T284:V284"/>
    <mergeCell ref="W284:Y284"/>
    <mergeCell ref="Z285:Z289"/>
    <mergeCell ref="AA285:AA289"/>
    <mergeCell ref="AB285:AB289"/>
    <mergeCell ref="AC285:AC289"/>
    <mergeCell ref="W288:Y289"/>
    <mergeCell ref="B284:D284"/>
    <mergeCell ref="E284:G284"/>
    <mergeCell ref="H284:J284"/>
    <mergeCell ref="K284:M284"/>
    <mergeCell ref="N284:P284"/>
    <mergeCell ref="Q284:S284"/>
    <mergeCell ref="T278:V278"/>
    <mergeCell ref="W278:Y278"/>
    <mergeCell ref="Z279:Z283"/>
    <mergeCell ref="AA279:AA283"/>
    <mergeCell ref="AB279:AB283"/>
    <mergeCell ref="AC279:AC283"/>
    <mergeCell ref="W282:Y283"/>
    <mergeCell ref="B278:D278"/>
    <mergeCell ref="E278:G278"/>
    <mergeCell ref="H278:J278"/>
    <mergeCell ref="K278:M278"/>
    <mergeCell ref="N278:P278"/>
    <mergeCell ref="Q278:S278"/>
    <mergeCell ref="T272:V272"/>
    <mergeCell ref="W272:Y272"/>
    <mergeCell ref="Z273:Z277"/>
    <mergeCell ref="AA273:AA277"/>
    <mergeCell ref="AB273:AB277"/>
    <mergeCell ref="AC273:AC277"/>
    <mergeCell ref="W276:Y277"/>
    <mergeCell ref="B272:D272"/>
    <mergeCell ref="E272:G272"/>
    <mergeCell ref="H272:J272"/>
    <mergeCell ref="K272:M272"/>
    <mergeCell ref="N272:P272"/>
    <mergeCell ref="Q272:S272"/>
    <mergeCell ref="T266:V266"/>
    <mergeCell ref="W266:Y266"/>
    <mergeCell ref="Z267:Z271"/>
    <mergeCell ref="AA267:AA271"/>
    <mergeCell ref="AB267:AB271"/>
    <mergeCell ref="AC267:AC271"/>
    <mergeCell ref="W270:Y271"/>
    <mergeCell ref="B266:D266"/>
    <mergeCell ref="E266:G266"/>
    <mergeCell ref="H266:J266"/>
    <mergeCell ref="K266:M266"/>
    <mergeCell ref="N266:P266"/>
    <mergeCell ref="Q266:S266"/>
    <mergeCell ref="T260:V260"/>
    <mergeCell ref="W260:Y260"/>
    <mergeCell ref="Z261:Z265"/>
    <mergeCell ref="AA261:AA265"/>
    <mergeCell ref="AB261:AB265"/>
    <mergeCell ref="AC261:AC265"/>
    <mergeCell ref="W264:Y265"/>
    <mergeCell ref="B260:D260"/>
    <mergeCell ref="E260:G260"/>
    <mergeCell ref="H260:J260"/>
    <mergeCell ref="K260:M260"/>
    <mergeCell ref="N260:P260"/>
    <mergeCell ref="Q260:S260"/>
    <mergeCell ref="T254:V254"/>
    <mergeCell ref="W254:Y254"/>
    <mergeCell ref="Z255:Z259"/>
    <mergeCell ref="AA255:AA259"/>
    <mergeCell ref="AB255:AB259"/>
    <mergeCell ref="AC255:AC259"/>
    <mergeCell ref="W258:Y259"/>
    <mergeCell ref="B254:D254"/>
    <mergeCell ref="E254:G254"/>
    <mergeCell ref="H254:J254"/>
    <mergeCell ref="K254:M254"/>
    <mergeCell ref="N254:P254"/>
    <mergeCell ref="Q254:S254"/>
    <mergeCell ref="T248:V248"/>
    <mergeCell ref="W248:Y248"/>
    <mergeCell ref="Z249:Z253"/>
    <mergeCell ref="AA249:AA253"/>
    <mergeCell ref="AB249:AB253"/>
    <mergeCell ref="AC249:AC253"/>
    <mergeCell ref="W252:Y253"/>
    <mergeCell ref="B248:D248"/>
    <mergeCell ref="E248:G248"/>
    <mergeCell ref="H248:J248"/>
    <mergeCell ref="K248:M248"/>
    <mergeCell ref="N248:P248"/>
    <mergeCell ref="Q248:S248"/>
    <mergeCell ref="T242:V242"/>
    <mergeCell ref="W242:Y242"/>
    <mergeCell ref="Z243:Z247"/>
    <mergeCell ref="AA243:AA247"/>
    <mergeCell ref="AB243:AB247"/>
    <mergeCell ref="AC243:AC247"/>
    <mergeCell ref="W246:Y247"/>
    <mergeCell ref="B242:D242"/>
    <mergeCell ref="E242:G242"/>
    <mergeCell ref="H242:J242"/>
    <mergeCell ref="K242:M242"/>
    <mergeCell ref="N242:P242"/>
    <mergeCell ref="Q242:S242"/>
    <mergeCell ref="T236:V236"/>
    <mergeCell ref="W236:Y236"/>
    <mergeCell ref="Z237:Z241"/>
    <mergeCell ref="AA237:AA241"/>
    <mergeCell ref="AB237:AB241"/>
    <mergeCell ref="AC237:AC241"/>
    <mergeCell ref="W240:Y241"/>
    <mergeCell ref="B236:D236"/>
    <mergeCell ref="E236:G236"/>
    <mergeCell ref="H236:J236"/>
    <mergeCell ref="K236:M236"/>
    <mergeCell ref="N236:P236"/>
    <mergeCell ref="Q236:S236"/>
    <mergeCell ref="T230:V230"/>
    <mergeCell ref="W230:Y230"/>
    <mergeCell ref="Z231:Z235"/>
    <mergeCell ref="AA231:AA235"/>
    <mergeCell ref="AB231:AB235"/>
    <mergeCell ref="AC231:AC235"/>
    <mergeCell ref="W234:Y235"/>
    <mergeCell ref="B230:D230"/>
    <mergeCell ref="E230:G230"/>
    <mergeCell ref="H230:J230"/>
    <mergeCell ref="K230:M230"/>
    <mergeCell ref="N230:P230"/>
    <mergeCell ref="Q230:S230"/>
    <mergeCell ref="T224:V224"/>
    <mergeCell ref="W224:Y224"/>
    <mergeCell ref="Z225:Z229"/>
    <mergeCell ref="AA225:AA229"/>
    <mergeCell ref="AB225:AB229"/>
    <mergeCell ref="AC225:AC229"/>
    <mergeCell ref="W228:Y229"/>
    <mergeCell ref="B224:D224"/>
    <mergeCell ref="E224:G224"/>
    <mergeCell ref="H224:J224"/>
    <mergeCell ref="K224:M224"/>
    <mergeCell ref="N224:P224"/>
    <mergeCell ref="Q224:S224"/>
    <mergeCell ref="T218:V218"/>
    <mergeCell ref="W218:Y218"/>
    <mergeCell ref="Z219:Z223"/>
    <mergeCell ref="AA219:AA223"/>
    <mergeCell ref="AB219:AB223"/>
    <mergeCell ref="AC219:AC223"/>
    <mergeCell ref="W222:Y223"/>
    <mergeCell ref="B218:D218"/>
    <mergeCell ref="E218:G218"/>
    <mergeCell ref="H218:J218"/>
    <mergeCell ref="K218:M218"/>
    <mergeCell ref="N218:P218"/>
    <mergeCell ref="Q218:S218"/>
    <mergeCell ref="T212:V212"/>
    <mergeCell ref="W212:Y212"/>
    <mergeCell ref="Z213:Z217"/>
    <mergeCell ref="AA213:AA217"/>
    <mergeCell ref="AB213:AB217"/>
    <mergeCell ref="AC213:AC217"/>
    <mergeCell ref="W216:Y217"/>
    <mergeCell ref="B212:D212"/>
    <mergeCell ref="E212:G212"/>
    <mergeCell ref="H212:J212"/>
    <mergeCell ref="K212:M212"/>
    <mergeCell ref="N212:P212"/>
    <mergeCell ref="Q212:S212"/>
    <mergeCell ref="T206:V206"/>
    <mergeCell ref="W206:Y206"/>
    <mergeCell ref="Z207:Z211"/>
    <mergeCell ref="AA207:AA211"/>
    <mergeCell ref="AB207:AB211"/>
    <mergeCell ref="AC207:AC211"/>
    <mergeCell ref="W210:Y211"/>
    <mergeCell ref="B206:D206"/>
    <mergeCell ref="E206:G206"/>
    <mergeCell ref="H206:J206"/>
    <mergeCell ref="K206:M206"/>
    <mergeCell ref="N206:P206"/>
    <mergeCell ref="Q206:S206"/>
    <mergeCell ref="T200:V200"/>
    <mergeCell ref="W200:Y200"/>
    <mergeCell ref="Z201:Z205"/>
    <mergeCell ref="AA201:AA205"/>
    <mergeCell ref="AB201:AB205"/>
    <mergeCell ref="AC201:AC205"/>
    <mergeCell ref="W204:Y205"/>
    <mergeCell ref="B200:D200"/>
    <mergeCell ref="E200:G200"/>
    <mergeCell ref="H200:J200"/>
    <mergeCell ref="K200:M200"/>
    <mergeCell ref="N200:P200"/>
    <mergeCell ref="Q200:S200"/>
    <mergeCell ref="T194:V194"/>
    <mergeCell ref="W194:Y194"/>
    <mergeCell ref="Z195:Z199"/>
    <mergeCell ref="AA195:AA199"/>
    <mergeCell ref="AB195:AB199"/>
    <mergeCell ref="AC195:AC199"/>
    <mergeCell ref="W198:Y199"/>
    <mergeCell ref="B194:D194"/>
    <mergeCell ref="E194:G194"/>
    <mergeCell ref="H194:J194"/>
    <mergeCell ref="K194:M194"/>
    <mergeCell ref="N194:P194"/>
    <mergeCell ref="Q194:S194"/>
    <mergeCell ref="T188:V188"/>
    <mergeCell ref="W188:Y188"/>
    <mergeCell ref="Z189:Z193"/>
    <mergeCell ref="AA189:AA193"/>
    <mergeCell ref="AB189:AB193"/>
    <mergeCell ref="AC189:AC193"/>
    <mergeCell ref="W192:Y193"/>
    <mergeCell ref="B188:D188"/>
    <mergeCell ref="E188:G188"/>
    <mergeCell ref="H188:J188"/>
    <mergeCell ref="K188:M188"/>
    <mergeCell ref="N188:P188"/>
    <mergeCell ref="Q188:S188"/>
    <mergeCell ref="T182:V182"/>
    <mergeCell ref="W182:Y182"/>
    <mergeCell ref="Z183:Z187"/>
    <mergeCell ref="AA183:AA187"/>
    <mergeCell ref="AB183:AB187"/>
    <mergeCell ref="AC183:AC187"/>
    <mergeCell ref="W186:Y187"/>
    <mergeCell ref="B182:D182"/>
    <mergeCell ref="E182:G182"/>
    <mergeCell ref="H182:J182"/>
    <mergeCell ref="K182:M182"/>
    <mergeCell ref="N182:P182"/>
    <mergeCell ref="Q182:S182"/>
    <mergeCell ref="T176:V176"/>
    <mergeCell ref="W176:Y176"/>
    <mergeCell ref="Z177:Z181"/>
    <mergeCell ref="AA177:AA181"/>
    <mergeCell ref="AB177:AB181"/>
    <mergeCell ref="AC177:AC181"/>
    <mergeCell ref="W180:Y181"/>
    <mergeCell ref="B176:D176"/>
    <mergeCell ref="E176:G176"/>
    <mergeCell ref="H176:J176"/>
    <mergeCell ref="K176:M176"/>
    <mergeCell ref="N176:P176"/>
    <mergeCell ref="Q176:S176"/>
    <mergeCell ref="T170:V170"/>
    <mergeCell ref="W170:Y170"/>
    <mergeCell ref="Z171:Z175"/>
    <mergeCell ref="AA171:AA175"/>
    <mergeCell ref="AB171:AB175"/>
    <mergeCell ref="AC171:AC175"/>
    <mergeCell ref="W174:Y175"/>
    <mergeCell ref="B170:D170"/>
    <mergeCell ref="E170:G170"/>
    <mergeCell ref="H170:J170"/>
    <mergeCell ref="K170:M170"/>
    <mergeCell ref="N170:P170"/>
    <mergeCell ref="Q170:S170"/>
    <mergeCell ref="T164:V164"/>
    <mergeCell ref="W164:Y164"/>
    <mergeCell ref="Z165:Z169"/>
    <mergeCell ref="AA165:AA169"/>
    <mergeCell ref="AB165:AB169"/>
    <mergeCell ref="AC165:AC169"/>
    <mergeCell ref="W168:Y169"/>
    <mergeCell ref="B164:D164"/>
    <mergeCell ref="E164:G164"/>
    <mergeCell ref="H164:J164"/>
    <mergeCell ref="K164:M164"/>
    <mergeCell ref="N164:P164"/>
    <mergeCell ref="Q164:S164"/>
    <mergeCell ref="T158:V158"/>
    <mergeCell ref="W158:Y158"/>
    <mergeCell ref="Z159:Z163"/>
    <mergeCell ref="AA159:AA163"/>
    <mergeCell ref="AB159:AB163"/>
    <mergeCell ref="AC159:AC163"/>
    <mergeCell ref="W162:Y163"/>
    <mergeCell ref="B158:D158"/>
    <mergeCell ref="E158:G158"/>
    <mergeCell ref="H158:J158"/>
    <mergeCell ref="K158:M158"/>
    <mergeCell ref="N158:P158"/>
    <mergeCell ref="Q158:S158"/>
    <mergeCell ref="T152:V152"/>
    <mergeCell ref="W152:Y152"/>
    <mergeCell ref="Z153:Z157"/>
    <mergeCell ref="AA153:AA157"/>
    <mergeCell ref="AB153:AB157"/>
    <mergeCell ref="AC153:AC157"/>
    <mergeCell ref="W156:Y157"/>
    <mergeCell ref="B152:D152"/>
    <mergeCell ref="E152:G152"/>
    <mergeCell ref="H152:J152"/>
    <mergeCell ref="K152:M152"/>
    <mergeCell ref="N152:P152"/>
    <mergeCell ref="Q152:S152"/>
    <mergeCell ref="T146:V146"/>
    <mergeCell ref="W146:Y146"/>
    <mergeCell ref="Z147:Z151"/>
    <mergeCell ref="AA147:AA151"/>
    <mergeCell ref="AB147:AB151"/>
    <mergeCell ref="AC147:AC151"/>
    <mergeCell ref="W150:Y151"/>
    <mergeCell ref="B146:D146"/>
    <mergeCell ref="E146:G146"/>
    <mergeCell ref="H146:J146"/>
    <mergeCell ref="K146:M146"/>
    <mergeCell ref="N146:P146"/>
    <mergeCell ref="Q146:S146"/>
    <mergeCell ref="T140:V140"/>
    <mergeCell ref="W140:Y140"/>
    <mergeCell ref="Z141:Z145"/>
    <mergeCell ref="AA141:AA145"/>
    <mergeCell ref="AB141:AB145"/>
    <mergeCell ref="AC141:AC145"/>
    <mergeCell ref="W144:Y145"/>
    <mergeCell ref="B140:D140"/>
    <mergeCell ref="E140:G140"/>
    <mergeCell ref="H140:J140"/>
    <mergeCell ref="K140:M140"/>
    <mergeCell ref="N140:P140"/>
    <mergeCell ref="Q140:S140"/>
    <mergeCell ref="T134:V134"/>
    <mergeCell ref="W134:Y134"/>
    <mergeCell ref="Z135:Z139"/>
    <mergeCell ref="AA135:AA139"/>
    <mergeCell ref="AB135:AB139"/>
    <mergeCell ref="AC135:AC139"/>
    <mergeCell ref="W138:Y139"/>
    <mergeCell ref="B134:D134"/>
    <mergeCell ref="E134:G134"/>
    <mergeCell ref="H134:J134"/>
    <mergeCell ref="K134:M134"/>
    <mergeCell ref="N134:P134"/>
    <mergeCell ref="Q134:S134"/>
    <mergeCell ref="T128:V128"/>
    <mergeCell ref="W128:Y128"/>
    <mergeCell ref="Z129:Z133"/>
    <mergeCell ref="AA129:AA133"/>
    <mergeCell ref="AB129:AB133"/>
    <mergeCell ref="AC129:AC133"/>
    <mergeCell ref="W132:Y133"/>
    <mergeCell ref="B128:D128"/>
    <mergeCell ref="E128:G128"/>
    <mergeCell ref="H128:J128"/>
    <mergeCell ref="K128:M128"/>
    <mergeCell ref="N128:P128"/>
    <mergeCell ref="Q128:S128"/>
    <mergeCell ref="T122:V122"/>
    <mergeCell ref="W122:Y122"/>
    <mergeCell ref="Z123:Z127"/>
    <mergeCell ref="AA123:AA127"/>
    <mergeCell ref="AB123:AB127"/>
    <mergeCell ref="AC123:AC127"/>
    <mergeCell ref="W126:Y127"/>
    <mergeCell ref="B122:D122"/>
    <mergeCell ref="E122:G122"/>
    <mergeCell ref="H122:J122"/>
    <mergeCell ref="K122:M122"/>
    <mergeCell ref="N122:P122"/>
    <mergeCell ref="Q122:S122"/>
    <mergeCell ref="T116:V116"/>
    <mergeCell ref="W116:Y116"/>
    <mergeCell ref="Z117:Z121"/>
    <mergeCell ref="AA117:AA121"/>
    <mergeCell ref="AB117:AB121"/>
    <mergeCell ref="AC117:AC121"/>
    <mergeCell ref="W120:Y121"/>
    <mergeCell ref="B116:D116"/>
    <mergeCell ref="E116:G116"/>
    <mergeCell ref="H116:J116"/>
    <mergeCell ref="K116:M116"/>
    <mergeCell ref="N116:P116"/>
    <mergeCell ref="Q116:S116"/>
    <mergeCell ref="T110:V110"/>
    <mergeCell ref="W110:Y110"/>
    <mergeCell ref="Z111:Z115"/>
    <mergeCell ref="AA111:AA115"/>
    <mergeCell ref="AB111:AB115"/>
    <mergeCell ref="AC111:AC115"/>
    <mergeCell ref="W114:Y115"/>
    <mergeCell ref="B110:D110"/>
    <mergeCell ref="E110:G110"/>
    <mergeCell ref="H110:J110"/>
    <mergeCell ref="K110:M110"/>
    <mergeCell ref="N110:P110"/>
    <mergeCell ref="Q110:S110"/>
    <mergeCell ref="T104:V104"/>
    <mergeCell ref="W104:Y104"/>
    <mergeCell ref="Z105:Z109"/>
    <mergeCell ref="AA105:AA109"/>
    <mergeCell ref="AB105:AB109"/>
    <mergeCell ref="AC105:AC109"/>
    <mergeCell ref="W108:Y109"/>
    <mergeCell ref="B104:D104"/>
    <mergeCell ref="E104:G104"/>
    <mergeCell ref="H104:J104"/>
    <mergeCell ref="K104:M104"/>
    <mergeCell ref="N104:P104"/>
    <mergeCell ref="Q104:S104"/>
    <mergeCell ref="T98:V98"/>
    <mergeCell ref="W98:Y98"/>
    <mergeCell ref="Z99:Z103"/>
    <mergeCell ref="AA99:AA103"/>
    <mergeCell ref="AB99:AB103"/>
    <mergeCell ref="AC99:AC103"/>
    <mergeCell ref="W102:Y103"/>
    <mergeCell ref="B98:D98"/>
    <mergeCell ref="E98:G98"/>
    <mergeCell ref="H98:J98"/>
    <mergeCell ref="K98:M98"/>
    <mergeCell ref="N98:P98"/>
    <mergeCell ref="Q98:S98"/>
    <mergeCell ref="T92:V92"/>
    <mergeCell ref="W92:Y92"/>
    <mergeCell ref="Z93:Z97"/>
    <mergeCell ref="AA93:AA97"/>
    <mergeCell ref="AB93:AB97"/>
    <mergeCell ref="AC93:AC97"/>
    <mergeCell ref="W96:Y97"/>
    <mergeCell ref="B92:D92"/>
    <mergeCell ref="E92:G92"/>
    <mergeCell ref="H92:J92"/>
    <mergeCell ref="K92:M92"/>
    <mergeCell ref="N92:P92"/>
    <mergeCell ref="Q92:S92"/>
    <mergeCell ref="T86:V86"/>
    <mergeCell ref="W86:Y86"/>
    <mergeCell ref="Z87:Z91"/>
    <mergeCell ref="AA87:AA91"/>
    <mergeCell ref="AB87:AB91"/>
    <mergeCell ref="AC87:AC91"/>
    <mergeCell ref="W90:Y91"/>
    <mergeCell ref="B86:D86"/>
    <mergeCell ref="E86:G86"/>
    <mergeCell ref="H86:J86"/>
    <mergeCell ref="K86:M86"/>
    <mergeCell ref="N86:P86"/>
    <mergeCell ref="Q86:S86"/>
    <mergeCell ref="T80:V80"/>
    <mergeCell ref="W80:Y80"/>
    <mergeCell ref="Z81:Z85"/>
    <mergeCell ref="AA81:AA85"/>
    <mergeCell ref="AB81:AB85"/>
    <mergeCell ref="AC81:AC85"/>
    <mergeCell ref="W84:Y85"/>
    <mergeCell ref="B80:D80"/>
    <mergeCell ref="E80:G80"/>
    <mergeCell ref="H80:J80"/>
    <mergeCell ref="K80:M80"/>
    <mergeCell ref="N80:P80"/>
    <mergeCell ref="Q80:S80"/>
    <mergeCell ref="T74:V74"/>
    <mergeCell ref="W74:Y74"/>
    <mergeCell ref="Z75:Z79"/>
    <mergeCell ref="AA75:AA79"/>
    <mergeCell ref="AB75:AB79"/>
    <mergeCell ref="AC75:AC79"/>
    <mergeCell ref="W78:Y79"/>
    <mergeCell ref="B74:D74"/>
    <mergeCell ref="E74:G74"/>
    <mergeCell ref="H74:J74"/>
    <mergeCell ref="K74:M74"/>
    <mergeCell ref="N74:P74"/>
    <mergeCell ref="Q74:S74"/>
    <mergeCell ref="T68:V68"/>
    <mergeCell ref="W68:Y68"/>
    <mergeCell ref="Z69:Z73"/>
    <mergeCell ref="AA69:AA73"/>
    <mergeCell ref="AB69:AB73"/>
    <mergeCell ref="AC69:AC73"/>
    <mergeCell ref="W72:Y73"/>
    <mergeCell ref="B68:D68"/>
    <mergeCell ref="E68:G68"/>
    <mergeCell ref="H68:J68"/>
    <mergeCell ref="K68:M68"/>
    <mergeCell ref="N68:P68"/>
    <mergeCell ref="Q68:S68"/>
    <mergeCell ref="T62:V62"/>
    <mergeCell ref="W62:Y62"/>
    <mergeCell ref="Z63:Z67"/>
    <mergeCell ref="AA63:AA67"/>
    <mergeCell ref="AB63:AB67"/>
    <mergeCell ref="AC63:AC67"/>
    <mergeCell ref="W66:Y67"/>
    <mergeCell ref="B62:D62"/>
    <mergeCell ref="E62:G62"/>
    <mergeCell ref="H62:J62"/>
    <mergeCell ref="K62:M62"/>
    <mergeCell ref="N62:P62"/>
    <mergeCell ref="Q62:S62"/>
    <mergeCell ref="T56:V56"/>
    <mergeCell ref="W56:Y56"/>
    <mergeCell ref="Z57:Z61"/>
    <mergeCell ref="AA57:AA61"/>
    <mergeCell ref="AB57:AB61"/>
    <mergeCell ref="AC57:AC61"/>
    <mergeCell ref="W60:Y61"/>
    <mergeCell ref="B56:D56"/>
    <mergeCell ref="E56:G56"/>
    <mergeCell ref="H56:J56"/>
    <mergeCell ref="K56:M56"/>
    <mergeCell ref="N56:P56"/>
    <mergeCell ref="Q56:S56"/>
    <mergeCell ref="T50:V50"/>
    <mergeCell ref="W50:Y50"/>
    <mergeCell ref="Z51:Z55"/>
    <mergeCell ref="AA51:AA55"/>
    <mergeCell ref="AB51:AB55"/>
    <mergeCell ref="AC51:AC55"/>
    <mergeCell ref="W54:Y55"/>
    <mergeCell ref="B50:D50"/>
    <mergeCell ref="E50:G50"/>
    <mergeCell ref="H50:J50"/>
    <mergeCell ref="K50:M50"/>
    <mergeCell ref="N50:P50"/>
    <mergeCell ref="Q50:S50"/>
    <mergeCell ref="T44:V44"/>
    <mergeCell ref="W44:Y44"/>
    <mergeCell ref="Z45:Z49"/>
    <mergeCell ref="AA45:AA49"/>
    <mergeCell ref="AB45:AB49"/>
    <mergeCell ref="AC45:AC49"/>
    <mergeCell ref="W48:Y49"/>
    <mergeCell ref="B44:D44"/>
    <mergeCell ref="E44:G44"/>
    <mergeCell ref="H44:J44"/>
    <mergeCell ref="K44:M44"/>
    <mergeCell ref="N44:P44"/>
    <mergeCell ref="Q44:S44"/>
    <mergeCell ref="T38:V38"/>
    <mergeCell ref="W38:Y38"/>
    <mergeCell ref="Z39:Z43"/>
    <mergeCell ref="AA39:AA43"/>
    <mergeCell ref="AB39:AB43"/>
    <mergeCell ref="AC39:AC43"/>
    <mergeCell ref="W42:Y43"/>
    <mergeCell ref="B38:D38"/>
    <mergeCell ref="E38:G38"/>
    <mergeCell ref="H38:J38"/>
    <mergeCell ref="K38:M38"/>
    <mergeCell ref="N38:P38"/>
    <mergeCell ref="Q38:S38"/>
    <mergeCell ref="T32:V32"/>
    <mergeCell ref="W32:Y32"/>
    <mergeCell ref="Z33:Z37"/>
    <mergeCell ref="AA33:AA37"/>
    <mergeCell ref="AB33:AB37"/>
    <mergeCell ref="AC33:AC37"/>
    <mergeCell ref="W36:Y37"/>
    <mergeCell ref="B32:D32"/>
    <mergeCell ref="E32:G32"/>
    <mergeCell ref="H32:J32"/>
    <mergeCell ref="K32:M32"/>
    <mergeCell ref="N32:P32"/>
    <mergeCell ref="Q32:S32"/>
    <mergeCell ref="W26:Y26"/>
    <mergeCell ref="Z27:Z31"/>
    <mergeCell ref="AA27:AA31"/>
    <mergeCell ref="AB27:AB31"/>
    <mergeCell ref="AC27:AC31"/>
    <mergeCell ref="W30:Y31"/>
    <mergeCell ref="AB21:AB25"/>
    <mergeCell ref="AC21:AC25"/>
    <mergeCell ref="W24:Y25"/>
    <mergeCell ref="B26:D26"/>
    <mergeCell ref="E26:G26"/>
    <mergeCell ref="H26:J26"/>
    <mergeCell ref="K26:M26"/>
    <mergeCell ref="N26:P26"/>
    <mergeCell ref="Q26:S26"/>
    <mergeCell ref="T26:V26"/>
    <mergeCell ref="N20:P20"/>
    <mergeCell ref="Q20:S20"/>
    <mergeCell ref="T20:V20"/>
    <mergeCell ref="W20:Y20"/>
    <mergeCell ref="Z21:Z25"/>
    <mergeCell ref="AA21:AA25"/>
    <mergeCell ref="A8:A9"/>
    <mergeCell ref="B20:D20"/>
    <mergeCell ref="E20:G20"/>
    <mergeCell ref="H20:J20"/>
    <mergeCell ref="K20:M20"/>
    <mergeCell ref="A1:A2"/>
    <mergeCell ref="B1:J2"/>
    <mergeCell ref="AD21:AD25"/>
    <mergeCell ref="AD27:AD31"/>
    <mergeCell ref="AD33:AD37"/>
    <mergeCell ref="AD39:AD43"/>
    <mergeCell ref="AD45:AD49"/>
    <mergeCell ref="AD51:AD55"/>
    <mergeCell ref="AD57:AD61"/>
    <mergeCell ref="AD63:AD67"/>
    <mergeCell ref="AD69:AD73"/>
    <mergeCell ref="AD75:AD79"/>
    <mergeCell ref="AD81:AD85"/>
    <mergeCell ref="AD87:AD91"/>
    <mergeCell ref="AD93:AD97"/>
    <mergeCell ref="AD99:AD103"/>
    <mergeCell ref="AD105:AD109"/>
    <mergeCell ref="AD111:AD115"/>
    <mergeCell ref="AD117:AD121"/>
    <mergeCell ref="AD123:AD127"/>
    <mergeCell ref="AD129:AD133"/>
    <mergeCell ref="AD135:AD139"/>
    <mergeCell ref="AD141:AD145"/>
    <mergeCell ref="AD147:AD151"/>
    <mergeCell ref="AD153:AD157"/>
    <mergeCell ref="AD159:AD163"/>
    <mergeCell ref="AD165:AD169"/>
    <mergeCell ref="AD171:AD175"/>
    <mergeCell ref="AD177:AD181"/>
    <mergeCell ref="AD183:AD187"/>
    <mergeCell ref="AD189:AD193"/>
    <mergeCell ref="AD195:AD199"/>
    <mergeCell ref="AD201:AD205"/>
    <mergeCell ref="AD207:AD211"/>
    <mergeCell ref="AD213:AD217"/>
    <mergeCell ref="AD219:AD223"/>
    <mergeCell ref="AD225:AD229"/>
    <mergeCell ref="AD231:AD235"/>
    <mergeCell ref="AD291:AD295"/>
    <mergeCell ref="AD297:AD301"/>
    <mergeCell ref="AD303:AD307"/>
    <mergeCell ref="AD309:AD313"/>
    <mergeCell ref="AD315:AD319"/>
    <mergeCell ref="AD321:AD325"/>
    <mergeCell ref="AD327:AD331"/>
    <mergeCell ref="AD237:AD241"/>
    <mergeCell ref="AD243:AD247"/>
    <mergeCell ref="AD249:AD253"/>
    <mergeCell ref="AD255:AD259"/>
    <mergeCell ref="AD261:AD265"/>
    <mergeCell ref="AD267:AD271"/>
    <mergeCell ref="AD273:AD277"/>
    <mergeCell ref="AD279:AD283"/>
    <mergeCell ref="AD285:AD289"/>
  </mergeCells>
  <conditionalFormatting sqref="AA63:AA67 AK79 AK165:AK168 AK243 AK223 AK293:AK296">
    <cfRule type="cellIs" dxfId="461" priority="543" operator="greaterThan">
      <formula>40</formula>
    </cfRule>
  </conditionalFormatting>
  <conditionalFormatting sqref="Z69:Z73">
    <cfRule type="cellIs" dxfId="460" priority="542" operator="greaterThan">
      <formula>40</formula>
    </cfRule>
  </conditionalFormatting>
  <conditionalFormatting sqref="AA69:AA73">
    <cfRule type="cellIs" dxfId="459" priority="541" operator="greaterThan">
      <formula>40</formula>
    </cfRule>
  </conditionalFormatting>
  <conditionalFormatting sqref="Z75:Z79">
    <cfRule type="cellIs" dxfId="458" priority="540" operator="greaterThan">
      <formula>40</formula>
    </cfRule>
  </conditionalFormatting>
  <conditionalFormatting sqref="AA81:AA85">
    <cfRule type="cellIs" dxfId="457" priority="537" operator="greaterThan">
      <formula>40</formula>
    </cfRule>
  </conditionalFormatting>
  <conditionalFormatting sqref="Z87:Z91">
    <cfRule type="cellIs" dxfId="456" priority="536" operator="greaterThan">
      <formula>40</formula>
    </cfRule>
  </conditionalFormatting>
  <conditionalFormatting sqref="Z105:Z109">
    <cfRule type="cellIs" dxfId="455" priority="530" operator="greaterThan">
      <formula>40</formula>
    </cfRule>
  </conditionalFormatting>
  <conditionalFormatting sqref="AA105:AA109">
    <cfRule type="cellIs" dxfId="454" priority="529" operator="greaterThan">
      <formula>40</formula>
    </cfRule>
  </conditionalFormatting>
  <conditionalFormatting sqref="Z123:Z127">
    <cfRule type="cellIs" dxfId="453" priority="524" operator="greaterThan">
      <formula>40</formula>
    </cfRule>
  </conditionalFormatting>
  <conditionalFormatting sqref="AA123:AA127">
    <cfRule type="cellIs" dxfId="452" priority="523" operator="greaterThan">
      <formula>40</formula>
    </cfRule>
  </conditionalFormatting>
  <conditionalFormatting sqref="Z141:Z145">
    <cfRule type="cellIs" dxfId="451" priority="518" operator="greaterThan">
      <formula>40</formula>
    </cfRule>
  </conditionalFormatting>
  <conditionalFormatting sqref="AA141:AA145">
    <cfRule type="cellIs" dxfId="450" priority="517" operator="greaterThan">
      <formula>40</formula>
    </cfRule>
  </conditionalFormatting>
  <conditionalFormatting sqref="AK81:AK85">
    <cfRule type="cellIs" dxfId="449" priority="314" operator="greaterThan">
      <formula>40</formula>
    </cfRule>
  </conditionalFormatting>
  <conditionalFormatting sqref="AL81:AL85">
    <cfRule type="cellIs" dxfId="448" priority="313" operator="greaterThan">
      <formula>40</formula>
    </cfRule>
  </conditionalFormatting>
  <conditionalFormatting sqref="AK99:AK103">
    <cfRule type="cellIs" dxfId="447" priority="308" operator="greaterThan">
      <formula>40</formula>
    </cfRule>
  </conditionalFormatting>
  <conditionalFormatting sqref="AL99:AL103">
    <cfRule type="cellIs" dxfId="446" priority="307" operator="greaterThan">
      <formula>40</formula>
    </cfRule>
  </conditionalFormatting>
  <conditionalFormatting sqref="AK117:AK121">
    <cfRule type="cellIs" dxfId="445" priority="302" operator="greaterThan">
      <formula>40</formula>
    </cfRule>
  </conditionalFormatting>
  <conditionalFormatting sqref="AL117:AL121">
    <cfRule type="cellIs" dxfId="444" priority="301" operator="greaterThan">
      <formula>40</formula>
    </cfRule>
  </conditionalFormatting>
  <conditionalFormatting sqref="AK135:AK139">
    <cfRule type="cellIs" dxfId="443" priority="296" operator="greaterThan">
      <formula>40</formula>
    </cfRule>
  </conditionalFormatting>
  <conditionalFormatting sqref="AL135:AL139">
    <cfRule type="cellIs" dxfId="442" priority="295" operator="greaterThan">
      <formula>40</formula>
    </cfRule>
  </conditionalFormatting>
  <conditionalFormatting sqref="AK153:AK157">
    <cfRule type="cellIs" dxfId="441" priority="290" operator="greaterThan">
      <formula>40</formula>
    </cfRule>
  </conditionalFormatting>
  <conditionalFormatting sqref="AL153:AL157">
    <cfRule type="cellIs" dxfId="440" priority="289" operator="greaterThan">
      <formula>40</formula>
    </cfRule>
  </conditionalFormatting>
  <conditionalFormatting sqref="AK245:AK249">
    <cfRule type="cellIs" dxfId="439" priority="284" operator="greaterThan">
      <formula>40</formula>
    </cfRule>
  </conditionalFormatting>
  <conditionalFormatting sqref="AL171:AL175">
    <cfRule type="cellIs" dxfId="438" priority="283" operator="greaterThan">
      <formula>40</formula>
    </cfRule>
  </conditionalFormatting>
  <conditionalFormatting sqref="AK263:AK267">
    <cfRule type="cellIs" dxfId="437" priority="278" operator="greaterThan">
      <formula>40</formula>
    </cfRule>
  </conditionalFormatting>
  <conditionalFormatting sqref="AL189:AL193">
    <cfRule type="cellIs" dxfId="436" priority="277" operator="greaterThan">
      <formula>40</formula>
    </cfRule>
  </conditionalFormatting>
  <conditionalFormatting sqref="AK281:AK285">
    <cfRule type="cellIs" dxfId="435" priority="272" operator="greaterThan">
      <formula>40</formula>
    </cfRule>
  </conditionalFormatting>
  <conditionalFormatting sqref="AL207:AL211">
    <cfRule type="cellIs" dxfId="434" priority="271" operator="greaterThan">
      <formula>40</formula>
    </cfRule>
  </conditionalFormatting>
  <conditionalFormatting sqref="AK225:AK229">
    <cfRule type="cellIs" dxfId="433" priority="266" operator="greaterThan">
      <formula>40</formula>
    </cfRule>
  </conditionalFormatting>
  <conditionalFormatting sqref="AL225:AL229">
    <cfRule type="cellIs" dxfId="432" priority="265" operator="greaterThan">
      <formula>40</formula>
    </cfRule>
  </conditionalFormatting>
  <conditionalFormatting sqref="AL243:AL247">
    <cfRule type="cellIs" dxfId="431" priority="259" operator="greaterThan">
      <formula>40</formula>
    </cfRule>
  </conditionalFormatting>
  <conditionalFormatting sqref="AL261:AL265">
    <cfRule type="cellIs" dxfId="430" priority="253" operator="greaterThan">
      <formula>40</formula>
    </cfRule>
  </conditionalFormatting>
  <conditionalFormatting sqref="AL279:AL283">
    <cfRule type="cellIs" dxfId="429" priority="247" operator="greaterThan">
      <formula>40</formula>
    </cfRule>
  </conditionalFormatting>
  <conditionalFormatting sqref="AK297:AK301">
    <cfRule type="cellIs" dxfId="428" priority="242" operator="greaterThan">
      <formula>40</formula>
    </cfRule>
  </conditionalFormatting>
  <conditionalFormatting sqref="AL297:AL301">
    <cfRule type="cellIs" dxfId="427" priority="241" operator="greaterThan">
      <formula>40</formula>
    </cfRule>
  </conditionalFormatting>
  <conditionalFormatting sqref="AK315:AK319">
    <cfRule type="cellIs" dxfId="426" priority="236" operator="greaterThan">
      <formula>40</formula>
    </cfRule>
  </conditionalFormatting>
  <conditionalFormatting sqref="AL315:AL319">
    <cfRule type="cellIs" dxfId="425" priority="235" operator="greaterThan">
      <formula>40</formula>
    </cfRule>
  </conditionalFormatting>
  <conditionalFormatting sqref="AB27:AC31 AB33:AC37 AB39:AC43 AB45:AC49 AB51:AC55 AB57:AC61 AB63:AC67 AB69:AC73 AB75:AC79 AB81:AC85 AB87:AC91 AB93:AC97 AB99:AC103 AB105:AC109 AB111:AC115 AB117:AC121 AB123:AC127 AB129:AC133 AB135:AC139 AB141:AC145 AB147:AC151">
    <cfRule type="containsBlanks" dxfId="424" priority="553">
      <formula>LEN(TRIM(AB27))=0</formula>
    </cfRule>
    <cfRule type="cellIs" dxfId="423" priority="560" operator="greaterThan">
      <formula>0.33</formula>
    </cfRule>
  </conditionalFormatting>
  <conditionalFormatting sqref="Z27:Z31">
    <cfRule type="cellIs" dxfId="422" priority="559" operator="greaterThan">
      <formula>40</formula>
    </cfRule>
  </conditionalFormatting>
  <conditionalFormatting sqref="AA27:AA31">
    <cfRule type="cellIs" dxfId="421" priority="558" operator="greaterThan">
      <formula>40</formula>
    </cfRule>
  </conditionalFormatting>
  <conditionalFormatting sqref="Z21:Z25">
    <cfRule type="cellIs" dxfId="420" priority="557" operator="greaterThan">
      <formula>40</formula>
    </cfRule>
  </conditionalFormatting>
  <conditionalFormatting sqref="AA21:AA25">
    <cfRule type="cellIs" dxfId="419" priority="556" operator="greaterThan">
      <formula>40</formula>
    </cfRule>
  </conditionalFormatting>
  <conditionalFormatting sqref="Z33:Z37">
    <cfRule type="cellIs" dxfId="418" priority="555" operator="greaterThan">
      <formula>40</formula>
    </cfRule>
  </conditionalFormatting>
  <conditionalFormatting sqref="AA33:AA37">
    <cfRule type="cellIs" dxfId="417" priority="554" operator="greaterThan">
      <formula>40</formula>
    </cfRule>
  </conditionalFormatting>
  <conditionalFormatting sqref="Z39:Z43">
    <cfRule type="cellIs" dxfId="416" priority="552" operator="greaterThan">
      <formula>40</formula>
    </cfRule>
  </conditionalFormatting>
  <conditionalFormatting sqref="AA39:AA43">
    <cfRule type="cellIs" dxfId="415" priority="551" operator="greaterThan">
      <formula>40</formula>
    </cfRule>
  </conditionalFormatting>
  <conditionalFormatting sqref="Z45:Z49">
    <cfRule type="cellIs" dxfId="414" priority="550" operator="greaterThan">
      <formula>40</formula>
    </cfRule>
  </conditionalFormatting>
  <conditionalFormatting sqref="AA45:AA49">
    <cfRule type="cellIs" dxfId="413" priority="549" operator="greaterThan">
      <formula>40</formula>
    </cfRule>
  </conditionalFormatting>
  <conditionalFormatting sqref="Z51:Z55">
    <cfRule type="cellIs" dxfId="412" priority="548" operator="greaterThan">
      <formula>40</formula>
    </cfRule>
  </conditionalFormatting>
  <conditionalFormatting sqref="AA51:AA55">
    <cfRule type="cellIs" dxfId="411" priority="547" operator="greaterThan">
      <formula>40</formula>
    </cfRule>
  </conditionalFormatting>
  <conditionalFormatting sqref="Z57:Z61">
    <cfRule type="cellIs" dxfId="410" priority="546" operator="greaterThan">
      <formula>40</formula>
    </cfRule>
  </conditionalFormatting>
  <conditionalFormatting sqref="AA57:AA61">
    <cfRule type="cellIs" dxfId="409" priority="545" operator="greaterThan">
      <formula>40</formula>
    </cfRule>
  </conditionalFormatting>
  <conditionalFormatting sqref="Z63:Z67">
    <cfRule type="cellIs" dxfId="408" priority="544" operator="greaterThan">
      <formula>40</formula>
    </cfRule>
  </conditionalFormatting>
  <conditionalFormatting sqref="AA75:AA79">
    <cfRule type="cellIs" dxfId="407" priority="539" operator="greaterThan">
      <formula>40</formula>
    </cfRule>
  </conditionalFormatting>
  <conditionalFormatting sqref="Z81:Z85">
    <cfRule type="cellIs" dxfId="406" priority="538" operator="greaterThan">
      <formula>40</formula>
    </cfRule>
  </conditionalFormatting>
  <conditionalFormatting sqref="AA87:AA91">
    <cfRule type="cellIs" dxfId="405" priority="535" operator="greaterThan">
      <formula>40</formula>
    </cfRule>
  </conditionalFormatting>
  <conditionalFormatting sqref="Z93:Z97">
    <cfRule type="cellIs" dxfId="404" priority="534" operator="greaterThan">
      <formula>40</formula>
    </cfRule>
  </conditionalFormatting>
  <conditionalFormatting sqref="AA93:AA97">
    <cfRule type="cellIs" dxfId="403" priority="533" operator="greaterThan">
      <formula>40</formula>
    </cfRule>
  </conditionalFormatting>
  <conditionalFormatting sqref="Z99:Z103">
    <cfRule type="cellIs" dxfId="402" priority="532" operator="greaterThan">
      <formula>40</formula>
    </cfRule>
  </conditionalFormatting>
  <conditionalFormatting sqref="AA99:AA103">
    <cfRule type="cellIs" dxfId="401" priority="531" operator="greaterThan">
      <formula>40</formula>
    </cfRule>
  </conditionalFormatting>
  <conditionalFormatting sqref="Z111:Z115">
    <cfRule type="cellIs" dxfId="400" priority="528" operator="greaterThan">
      <formula>40</formula>
    </cfRule>
  </conditionalFormatting>
  <conditionalFormatting sqref="AA111:AA115">
    <cfRule type="cellIs" dxfId="399" priority="527" operator="greaterThan">
      <formula>40</formula>
    </cfRule>
  </conditionalFormatting>
  <conditionalFormatting sqref="Z117:Z121">
    <cfRule type="cellIs" dxfId="398" priority="526" operator="greaterThan">
      <formula>40</formula>
    </cfRule>
  </conditionalFormatting>
  <conditionalFormatting sqref="AA117:AA121">
    <cfRule type="cellIs" dxfId="397" priority="525" operator="greaterThan">
      <formula>40</formula>
    </cfRule>
  </conditionalFormatting>
  <conditionalFormatting sqref="Z129:Z133">
    <cfRule type="cellIs" dxfId="396" priority="522" operator="greaterThan">
      <formula>40</formula>
    </cfRule>
  </conditionalFormatting>
  <conditionalFormatting sqref="AA129:AA133">
    <cfRule type="cellIs" dxfId="395" priority="521" operator="greaterThan">
      <formula>40</formula>
    </cfRule>
  </conditionalFormatting>
  <conditionalFormatting sqref="Z135:Z139">
    <cfRule type="cellIs" dxfId="394" priority="520" operator="greaterThan">
      <formula>40</formula>
    </cfRule>
  </conditionalFormatting>
  <conditionalFormatting sqref="AA135:AA139">
    <cfRule type="cellIs" dxfId="393" priority="519" operator="greaterThan">
      <formula>40</formula>
    </cfRule>
  </conditionalFormatting>
  <conditionalFormatting sqref="Z147:Z151">
    <cfRule type="cellIs" dxfId="392" priority="516" operator="greaterThan">
      <formula>40</formula>
    </cfRule>
  </conditionalFormatting>
  <conditionalFormatting sqref="AA147:AA151">
    <cfRule type="cellIs" dxfId="391" priority="515" operator="greaterThan">
      <formula>40</formula>
    </cfRule>
  </conditionalFormatting>
  <conditionalFormatting sqref="Z153:Z157">
    <cfRule type="cellIs" dxfId="390" priority="514" operator="greaterThan">
      <formula>40</formula>
    </cfRule>
  </conditionalFormatting>
  <conditionalFormatting sqref="AA153:AA157">
    <cfRule type="cellIs" dxfId="389" priority="513" operator="greaterThan">
      <formula>40</formula>
    </cfRule>
  </conditionalFormatting>
  <conditionalFormatting sqref="AB153:AB157">
    <cfRule type="containsBlanks" dxfId="388" priority="511">
      <formula>LEN(TRIM(AB159))=0</formula>
    </cfRule>
    <cfRule type="cellIs" dxfId="387" priority="512" operator="greaterThan">
      <formula>0.33</formula>
    </cfRule>
  </conditionalFormatting>
  <conditionalFormatting sqref="AC153:AC157">
    <cfRule type="containsBlanks" dxfId="386" priority="509">
      <formula>LEN(TRIM(AC159))=0</formula>
    </cfRule>
    <cfRule type="cellIs" dxfId="385" priority="510" operator="greaterThan">
      <formula>0.33</formula>
    </cfRule>
  </conditionalFormatting>
  <conditionalFormatting sqref="Z159:Z163">
    <cfRule type="cellIs" dxfId="384" priority="508" operator="greaterThan">
      <formula>40</formula>
    </cfRule>
  </conditionalFormatting>
  <conditionalFormatting sqref="AA159:AA163">
    <cfRule type="cellIs" dxfId="383" priority="507" operator="greaterThan">
      <formula>40</formula>
    </cfRule>
  </conditionalFormatting>
  <conditionalFormatting sqref="AB159:AB163">
    <cfRule type="containsBlanks" dxfId="382" priority="505">
      <formula>LEN(TRIM(AB165))=0</formula>
    </cfRule>
    <cfRule type="cellIs" dxfId="381" priority="506" operator="greaterThan">
      <formula>0.33</formula>
    </cfRule>
  </conditionalFormatting>
  <conditionalFormatting sqref="AC159:AC163">
    <cfRule type="containsBlanks" dxfId="380" priority="503">
      <formula>LEN(TRIM(AC165))=0</formula>
    </cfRule>
    <cfRule type="cellIs" dxfId="379" priority="504" operator="greaterThan">
      <formula>0.33</formula>
    </cfRule>
  </conditionalFormatting>
  <conditionalFormatting sqref="Z165:Z169">
    <cfRule type="cellIs" dxfId="378" priority="502" operator="greaterThan">
      <formula>40</formula>
    </cfRule>
  </conditionalFormatting>
  <conditionalFormatting sqref="AA165:AA169">
    <cfRule type="cellIs" dxfId="377" priority="501" operator="greaterThan">
      <formula>40</formula>
    </cfRule>
  </conditionalFormatting>
  <conditionalFormatting sqref="AB165:AB169">
    <cfRule type="containsBlanks" dxfId="376" priority="499">
      <formula>LEN(TRIM(AB171))=0</formula>
    </cfRule>
    <cfRule type="cellIs" dxfId="375" priority="500" operator="greaterThan">
      <formula>0.33</formula>
    </cfRule>
  </conditionalFormatting>
  <conditionalFormatting sqref="AC165:AC169">
    <cfRule type="containsBlanks" dxfId="374" priority="497">
      <formula>LEN(TRIM(AC171))=0</formula>
    </cfRule>
    <cfRule type="cellIs" dxfId="373" priority="498" operator="greaterThan">
      <formula>0.33</formula>
    </cfRule>
  </conditionalFormatting>
  <conditionalFormatting sqref="Z171:Z175">
    <cfRule type="cellIs" dxfId="372" priority="496" operator="greaterThan">
      <formula>40</formula>
    </cfRule>
  </conditionalFormatting>
  <conditionalFormatting sqref="AA171:AA175">
    <cfRule type="cellIs" dxfId="371" priority="495" operator="greaterThan">
      <formula>40</formula>
    </cfRule>
  </conditionalFormatting>
  <conditionalFormatting sqref="AB171:AB175">
    <cfRule type="containsBlanks" dxfId="370" priority="493">
      <formula>LEN(TRIM(AB177))=0</formula>
    </cfRule>
    <cfRule type="cellIs" dxfId="369" priority="494" operator="greaterThan">
      <formula>0.33</formula>
    </cfRule>
  </conditionalFormatting>
  <conditionalFormatting sqref="AC171:AC175">
    <cfRule type="containsBlanks" dxfId="368" priority="491">
      <formula>LEN(TRIM(AC177))=0</formula>
    </cfRule>
    <cfRule type="cellIs" dxfId="367" priority="492" operator="greaterThan">
      <formula>0.33</formula>
    </cfRule>
  </conditionalFormatting>
  <conditionalFormatting sqref="Z177:Z181">
    <cfRule type="cellIs" dxfId="366" priority="490" operator="greaterThan">
      <formula>40</formula>
    </cfRule>
  </conditionalFormatting>
  <conditionalFormatting sqref="AA177:AA181">
    <cfRule type="cellIs" dxfId="365" priority="489" operator="greaterThan">
      <formula>40</formula>
    </cfRule>
  </conditionalFormatting>
  <conditionalFormatting sqref="AB177:AB181">
    <cfRule type="containsBlanks" dxfId="364" priority="487">
      <formula>LEN(TRIM(AB183))=0</formula>
    </cfRule>
    <cfRule type="cellIs" dxfId="363" priority="488" operator="greaterThan">
      <formula>0.33</formula>
    </cfRule>
  </conditionalFormatting>
  <conditionalFormatting sqref="AC177:AC181">
    <cfRule type="containsBlanks" dxfId="362" priority="485">
      <formula>LEN(TRIM(AC183))=0</formula>
    </cfRule>
    <cfRule type="cellIs" dxfId="361" priority="486" operator="greaterThan">
      <formula>0.33</formula>
    </cfRule>
  </conditionalFormatting>
  <conditionalFormatting sqref="Z183:Z187">
    <cfRule type="cellIs" dxfId="360" priority="484" operator="greaterThan">
      <formula>40</formula>
    </cfRule>
  </conditionalFormatting>
  <conditionalFormatting sqref="AA183:AA187">
    <cfRule type="cellIs" dxfId="359" priority="483" operator="greaterThan">
      <formula>40</formula>
    </cfRule>
  </conditionalFormatting>
  <conditionalFormatting sqref="AB183:AB187">
    <cfRule type="containsBlanks" dxfId="358" priority="481">
      <formula>LEN(TRIM(AB189))=0</formula>
    </cfRule>
    <cfRule type="cellIs" dxfId="357" priority="482" operator="greaterThan">
      <formula>0.33</formula>
    </cfRule>
  </conditionalFormatting>
  <conditionalFormatting sqref="AC183:AC187">
    <cfRule type="containsBlanks" dxfId="356" priority="479">
      <formula>LEN(TRIM(AC189))=0</formula>
    </cfRule>
    <cfRule type="cellIs" dxfId="355" priority="480" operator="greaterThan">
      <formula>0.33</formula>
    </cfRule>
  </conditionalFormatting>
  <conditionalFormatting sqref="Z189:Z193">
    <cfRule type="cellIs" dxfId="354" priority="478" operator="greaterThan">
      <formula>40</formula>
    </cfRule>
  </conditionalFormatting>
  <conditionalFormatting sqref="AA189:AA193">
    <cfRule type="cellIs" dxfId="353" priority="477" operator="greaterThan">
      <formula>40</formula>
    </cfRule>
  </conditionalFormatting>
  <conditionalFormatting sqref="AB189:AB193">
    <cfRule type="containsBlanks" dxfId="352" priority="475">
      <formula>LEN(TRIM(AB195))=0</formula>
    </cfRule>
    <cfRule type="cellIs" dxfId="351" priority="476" operator="greaterThan">
      <formula>0.33</formula>
    </cfRule>
  </conditionalFormatting>
  <conditionalFormatting sqref="AC189:AC193">
    <cfRule type="containsBlanks" dxfId="350" priority="473">
      <formula>LEN(TRIM(AC195))=0</formula>
    </cfRule>
    <cfRule type="cellIs" dxfId="349" priority="474" operator="greaterThan">
      <formula>0.33</formula>
    </cfRule>
  </conditionalFormatting>
  <conditionalFormatting sqref="Z195:Z199">
    <cfRule type="cellIs" dxfId="348" priority="472" operator="greaterThan">
      <formula>40</formula>
    </cfRule>
  </conditionalFormatting>
  <conditionalFormatting sqref="AA195:AA199">
    <cfRule type="cellIs" dxfId="347" priority="471" operator="greaterThan">
      <formula>40</formula>
    </cfRule>
  </conditionalFormatting>
  <conditionalFormatting sqref="AB195:AB199">
    <cfRule type="containsBlanks" dxfId="346" priority="469">
      <formula>LEN(TRIM(AB201))=0</formula>
    </cfRule>
    <cfRule type="cellIs" dxfId="345" priority="470" operator="greaterThan">
      <formula>0.33</formula>
    </cfRule>
  </conditionalFormatting>
  <conditionalFormatting sqref="AC195:AC199">
    <cfRule type="containsBlanks" dxfId="344" priority="467">
      <formula>LEN(TRIM(AC201))=0</formula>
    </cfRule>
    <cfRule type="cellIs" dxfId="343" priority="468" operator="greaterThan">
      <formula>0.33</formula>
    </cfRule>
  </conditionalFormatting>
  <conditionalFormatting sqref="Z201:Z205">
    <cfRule type="cellIs" dxfId="342" priority="466" operator="greaterThan">
      <formula>40</formula>
    </cfRule>
  </conditionalFormatting>
  <conditionalFormatting sqref="AA201:AA205">
    <cfRule type="cellIs" dxfId="341" priority="465" operator="greaterThan">
      <formula>40</formula>
    </cfRule>
  </conditionalFormatting>
  <conditionalFormatting sqref="AB201:AB205">
    <cfRule type="containsBlanks" dxfId="340" priority="463">
      <formula>LEN(TRIM(AB207))=0</formula>
    </cfRule>
    <cfRule type="cellIs" dxfId="339" priority="464" operator="greaterThan">
      <formula>0.33</formula>
    </cfRule>
  </conditionalFormatting>
  <conditionalFormatting sqref="AC201:AC205">
    <cfRule type="containsBlanks" dxfId="338" priority="461">
      <formula>LEN(TRIM(AC207))=0</formula>
    </cfRule>
    <cfRule type="cellIs" dxfId="337" priority="462" operator="greaterThan">
      <formula>0.33</formula>
    </cfRule>
  </conditionalFormatting>
  <conditionalFormatting sqref="Z207:Z211">
    <cfRule type="cellIs" dxfId="336" priority="460" operator="greaterThan">
      <formula>40</formula>
    </cfRule>
  </conditionalFormatting>
  <conditionalFormatting sqref="AA207:AA211">
    <cfRule type="cellIs" dxfId="335" priority="459" operator="greaterThan">
      <formula>40</formula>
    </cfRule>
  </conditionalFormatting>
  <conditionalFormatting sqref="AB207:AB211">
    <cfRule type="containsBlanks" dxfId="334" priority="457">
      <formula>LEN(TRIM(AB213))=0</formula>
    </cfRule>
    <cfRule type="cellIs" dxfId="333" priority="458" operator="greaterThan">
      <formula>0.33</formula>
    </cfRule>
  </conditionalFormatting>
  <conditionalFormatting sqref="AC207:AC211">
    <cfRule type="containsBlanks" dxfId="332" priority="455">
      <formula>LEN(TRIM(AC213))=0</formula>
    </cfRule>
    <cfRule type="cellIs" dxfId="331" priority="456" operator="greaterThan">
      <formula>0.33</formula>
    </cfRule>
  </conditionalFormatting>
  <conditionalFormatting sqref="Z213:Z217">
    <cfRule type="cellIs" dxfId="330" priority="454" operator="greaterThan">
      <formula>40</formula>
    </cfRule>
  </conditionalFormatting>
  <conditionalFormatting sqref="AA213:AA217">
    <cfRule type="cellIs" dxfId="329" priority="453" operator="greaterThan">
      <formula>40</formula>
    </cfRule>
  </conditionalFormatting>
  <conditionalFormatting sqref="AB213:AB217">
    <cfRule type="containsBlanks" dxfId="328" priority="451">
      <formula>LEN(TRIM(AB219))=0</formula>
    </cfRule>
    <cfRule type="cellIs" dxfId="327" priority="452" operator="greaterThan">
      <formula>0.33</formula>
    </cfRule>
  </conditionalFormatting>
  <conditionalFormatting sqref="AC213:AC217">
    <cfRule type="containsBlanks" dxfId="326" priority="449">
      <formula>LEN(TRIM(AC219))=0</formula>
    </cfRule>
    <cfRule type="cellIs" dxfId="325" priority="450" operator="greaterThan">
      <formula>0.33</formula>
    </cfRule>
  </conditionalFormatting>
  <conditionalFormatting sqref="Z219:Z223">
    <cfRule type="cellIs" dxfId="324" priority="448" operator="greaterThan">
      <formula>40</formula>
    </cfRule>
  </conditionalFormatting>
  <conditionalFormatting sqref="AA219:AA223">
    <cfRule type="cellIs" dxfId="323" priority="447" operator="greaterThan">
      <formula>40</formula>
    </cfRule>
  </conditionalFormatting>
  <conditionalFormatting sqref="AB219:AB223">
    <cfRule type="containsBlanks" dxfId="322" priority="445">
      <formula>LEN(TRIM(AB225))=0</formula>
    </cfRule>
    <cfRule type="cellIs" dxfId="321" priority="446" operator="greaterThan">
      <formula>0.33</formula>
    </cfRule>
  </conditionalFormatting>
  <conditionalFormatting sqref="AC219:AC223">
    <cfRule type="containsBlanks" dxfId="320" priority="443">
      <formula>LEN(TRIM(AC225))=0</formula>
    </cfRule>
    <cfRule type="cellIs" dxfId="319" priority="444" operator="greaterThan">
      <formula>0.33</formula>
    </cfRule>
  </conditionalFormatting>
  <conditionalFormatting sqref="Z225:Z229">
    <cfRule type="cellIs" dxfId="318" priority="442" operator="greaterThan">
      <formula>40</formula>
    </cfRule>
  </conditionalFormatting>
  <conditionalFormatting sqref="AA225:AA229">
    <cfRule type="cellIs" dxfId="317" priority="441" operator="greaterThan">
      <formula>40</formula>
    </cfRule>
  </conditionalFormatting>
  <conditionalFormatting sqref="AB225:AB229">
    <cfRule type="containsBlanks" dxfId="316" priority="439">
      <formula>LEN(TRIM(AB231))=0</formula>
    </cfRule>
    <cfRule type="cellIs" dxfId="315" priority="440" operator="greaterThan">
      <formula>0.33</formula>
    </cfRule>
  </conditionalFormatting>
  <conditionalFormatting sqref="AC225:AC229">
    <cfRule type="containsBlanks" dxfId="314" priority="437">
      <formula>LEN(TRIM(AC231))=0</formula>
    </cfRule>
    <cfRule type="cellIs" dxfId="313" priority="438" operator="greaterThan">
      <formula>0.33</formula>
    </cfRule>
  </conditionalFormatting>
  <conditionalFormatting sqref="Z231:Z235">
    <cfRule type="cellIs" dxfId="312" priority="436" operator="greaterThan">
      <formula>40</formula>
    </cfRule>
  </conditionalFormatting>
  <conditionalFormatting sqref="AA231:AA235">
    <cfRule type="cellIs" dxfId="311" priority="435" operator="greaterThan">
      <formula>40</formula>
    </cfRule>
  </conditionalFormatting>
  <conditionalFormatting sqref="AB231:AB235">
    <cfRule type="containsBlanks" dxfId="310" priority="433">
      <formula>LEN(TRIM(AB237))=0</formula>
    </cfRule>
    <cfRule type="cellIs" dxfId="309" priority="434" operator="greaterThan">
      <formula>0.33</formula>
    </cfRule>
  </conditionalFormatting>
  <conditionalFormatting sqref="AC231:AC235">
    <cfRule type="containsBlanks" dxfId="308" priority="431">
      <formula>LEN(TRIM(AC237))=0</formula>
    </cfRule>
    <cfRule type="cellIs" dxfId="307" priority="432" operator="greaterThan">
      <formula>0.33</formula>
    </cfRule>
  </conditionalFormatting>
  <conditionalFormatting sqref="Z237:Z241">
    <cfRule type="cellIs" dxfId="306" priority="430" operator="greaterThan">
      <formula>40</formula>
    </cfRule>
  </conditionalFormatting>
  <conditionalFormatting sqref="AA237:AA241">
    <cfRule type="cellIs" dxfId="305" priority="429" operator="greaterThan">
      <formula>40</formula>
    </cfRule>
  </conditionalFormatting>
  <conditionalFormatting sqref="AB237:AB241">
    <cfRule type="containsBlanks" dxfId="304" priority="427">
      <formula>LEN(TRIM(AB243))=0</formula>
    </cfRule>
    <cfRule type="cellIs" dxfId="303" priority="428" operator="greaterThan">
      <formula>0.33</formula>
    </cfRule>
  </conditionalFormatting>
  <conditionalFormatting sqref="AC237:AC241">
    <cfRule type="containsBlanks" dxfId="302" priority="425">
      <formula>LEN(TRIM(AC243))=0</formula>
    </cfRule>
    <cfRule type="cellIs" dxfId="301" priority="426" operator="greaterThan">
      <formula>0.33</formula>
    </cfRule>
  </conditionalFormatting>
  <conditionalFormatting sqref="Z243:Z247">
    <cfRule type="cellIs" dxfId="300" priority="424" operator="greaterThan">
      <formula>40</formula>
    </cfRule>
  </conditionalFormatting>
  <conditionalFormatting sqref="AA243:AA247">
    <cfRule type="cellIs" dxfId="299" priority="423" operator="greaterThan">
      <formula>40</formula>
    </cfRule>
  </conditionalFormatting>
  <conditionalFormatting sqref="AB243:AB247">
    <cfRule type="containsBlanks" dxfId="298" priority="421">
      <formula>LEN(TRIM(AB249))=0</formula>
    </cfRule>
    <cfRule type="cellIs" dxfId="297" priority="422" operator="greaterThan">
      <formula>0.33</formula>
    </cfRule>
  </conditionalFormatting>
  <conditionalFormatting sqref="AC243:AC247">
    <cfRule type="containsBlanks" dxfId="296" priority="419">
      <formula>LEN(TRIM(AC249))=0</formula>
    </cfRule>
    <cfRule type="cellIs" dxfId="295" priority="420" operator="greaterThan">
      <formula>0.33</formula>
    </cfRule>
  </conditionalFormatting>
  <conditionalFormatting sqref="Z249:Z253">
    <cfRule type="cellIs" dxfId="294" priority="418" operator="greaterThan">
      <formula>40</formula>
    </cfRule>
  </conditionalFormatting>
  <conditionalFormatting sqref="AA249:AA253">
    <cfRule type="cellIs" dxfId="293" priority="417" operator="greaterThan">
      <formula>40</formula>
    </cfRule>
  </conditionalFormatting>
  <conditionalFormatting sqref="AB249:AB253">
    <cfRule type="containsBlanks" dxfId="292" priority="415">
      <formula>LEN(TRIM(AB255))=0</formula>
    </cfRule>
    <cfRule type="cellIs" dxfId="291" priority="416" operator="greaterThan">
      <formula>0.33</formula>
    </cfRule>
  </conditionalFormatting>
  <conditionalFormatting sqref="AC249:AC253">
    <cfRule type="containsBlanks" dxfId="290" priority="413">
      <formula>LEN(TRIM(AC255))=0</formula>
    </cfRule>
    <cfRule type="cellIs" dxfId="289" priority="414" operator="greaterThan">
      <formula>0.33</formula>
    </cfRule>
  </conditionalFormatting>
  <conditionalFormatting sqref="Z255:Z259">
    <cfRule type="cellIs" dxfId="288" priority="412" operator="greaterThan">
      <formula>40</formula>
    </cfRule>
  </conditionalFormatting>
  <conditionalFormatting sqref="AA255:AA259">
    <cfRule type="cellIs" dxfId="287" priority="411" operator="greaterThan">
      <formula>40</formula>
    </cfRule>
  </conditionalFormatting>
  <conditionalFormatting sqref="AB255:AB259">
    <cfRule type="containsBlanks" dxfId="286" priority="409">
      <formula>LEN(TRIM(AB261))=0</formula>
    </cfRule>
    <cfRule type="cellIs" dxfId="285" priority="410" operator="greaterThan">
      <formula>0.33</formula>
    </cfRule>
  </conditionalFormatting>
  <conditionalFormatting sqref="AC255:AC259">
    <cfRule type="containsBlanks" dxfId="284" priority="407">
      <formula>LEN(TRIM(AC261))=0</formula>
    </cfRule>
    <cfRule type="cellIs" dxfId="283" priority="408" operator="greaterThan">
      <formula>0.33</formula>
    </cfRule>
  </conditionalFormatting>
  <conditionalFormatting sqref="Z261:Z265">
    <cfRule type="cellIs" dxfId="282" priority="406" operator="greaterThan">
      <formula>40</formula>
    </cfRule>
  </conditionalFormatting>
  <conditionalFormatting sqref="AA261:AA265">
    <cfRule type="cellIs" dxfId="281" priority="405" operator="greaterThan">
      <formula>40</formula>
    </cfRule>
  </conditionalFormatting>
  <conditionalFormatting sqref="AB261:AB265">
    <cfRule type="containsBlanks" dxfId="280" priority="403">
      <formula>LEN(TRIM(AB267))=0</formula>
    </cfRule>
    <cfRule type="cellIs" dxfId="279" priority="404" operator="greaterThan">
      <formula>0.33</formula>
    </cfRule>
  </conditionalFormatting>
  <conditionalFormatting sqref="AC261:AC265">
    <cfRule type="containsBlanks" dxfId="278" priority="401">
      <formula>LEN(TRIM(AC267))=0</formula>
    </cfRule>
    <cfRule type="cellIs" dxfId="277" priority="402" operator="greaterThan">
      <formula>0.33</formula>
    </cfRule>
  </conditionalFormatting>
  <conditionalFormatting sqref="Z267:Z271">
    <cfRule type="cellIs" dxfId="276" priority="400" operator="greaterThan">
      <formula>40</formula>
    </cfRule>
  </conditionalFormatting>
  <conditionalFormatting sqref="AA267:AA271">
    <cfRule type="cellIs" dxfId="275" priority="399" operator="greaterThan">
      <formula>40</formula>
    </cfRule>
  </conditionalFormatting>
  <conditionalFormatting sqref="AB267:AB271">
    <cfRule type="containsBlanks" dxfId="274" priority="397">
      <formula>LEN(TRIM(AB273))=0</formula>
    </cfRule>
    <cfRule type="cellIs" dxfId="273" priority="398" operator="greaterThan">
      <formula>0.33</formula>
    </cfRule>
  </conditionalFormatting>
  <conditionalFormatting sqref="AC267:AC271">
    <cfRule type="containsBlanks" dxfId="272" priority="395">
      <formula>LEN(TRIM(AC273))=0</formula>
    </cfRule>
    <cfRule type="cellIs" dxfId="271" priority="396" operator="greaterThan">
      <formula>0.33</formula>
    </cfRule>
  </conditionalFormatting>
  <conditionalFormatting sqref="Z273:Z277">
    <cfRule type="cellIs" dxfId="270" priority="394" operator="greaterThan">
      <formula>40</formula>
    </cfRule>
  </conditionalFormatting>
  <conditionalFormatting sqref="AA273:AA277">
    <cfRule type="cellIs" dxfId="269" priority="393" operator="greaterThan">
      <formula>40</formula>
    </cfRule>
  </conditionalFormatting>
  <conditionalFormatting sqref="AB273:AB277">
    <cfRule type="containsBlanks" dxfId="268" priority="391">
      <formula>LEN(TRIM(AB279))=0</formula>
    </cfRule>
    <cfRule type="cellIs" dxfId="267" priority="392" operator="greaterThan">
      <formula>0.33</formula>
    </cfRule>
  </conditionalFormatting>
  <conditionalFormatting sqref="AC273:AC277">
    <cfRule type="containsBlanks" dxfId="266" priority="389">
      <formula>LEN(TRIM(AC279))=0</formula>
    </cfRule>
    <cfRule type="cellIs" dxfId="265" priority="390" operator="greaterThan">
      <formula>0.33</formula>
    </cfRule>
  </conditionalFormatting>
  <conditionalFormatting sqref="Z279:Z283">
    <cfRule type="cellIs" dxfId="264" priority="388" operator="greaterThan">
      <formula>40</formula>
    </cfRule>
  </conditionalFormatting>
  <conditionalFormatting sqref="AA279:AA283">
    <cfRule type="cellIs" dxfId="263" priority="387" operator="greaterThan">
      <formula>40</formula>
    </cfRule>
  </conditionalFormatting>
  <conditionalFormatting sqref="AB279:AB283">
    <cfRule type="containsBlanks" dxfId="262" priority="385">
      <formula>LEN(TRIM(AB285))=0</formula>
    </cfRule>
    <cfRule type="cellIs" dxfId="261" priority="386" operator="greaterThan">
      <formula>0.33</formula>
    </cfRule>
  </conditionalFormatting>
  <conditionalFormatting sqref="AC279:AC283">
    <cfRule type="containsBlanks" dxfId="260" priority="383">
      <formula>LEN(TRIM(AC285))=0</formula>
    </cfRule>
    <cfRule type="cellIs" dxfId="259" priority="384" operator="greaterThan">
      <formula>0.33</formula>
    </cfRule>
  </conditionalFormatting>
  <conditionalFormatting sqref="Z285:Z289">
    <cfRule type="cellIs" dxfId="258" priority="382" operator="greaterThan">
      <formula>40</formula>
    </cfRule>
  </conditionalFormatting>
  <conditionalFormatting sqref="AA285:AA289">
    <cfRule type="cellIs" dxfId="257" priority="381" operator="greaterThan">
      <formula>40</formula>
    </cfRule>
  </conditionalFormatting>
  <conditionalFormatting sqref="AB285:AB289">
    <cfRule type="containsBlanks" dxfId="256" priority="379">
      <formula>LEN(TRIM(AB291))=0</formula>
    </cfRule>
    <cfRule type="cellIs" dxfId="255" priority="380" operator="greaterThan">
      <formula>0.33</formula>
    </cfRule>
  </conditionalFormatting>
  <conditionalFormatting sqref="AC285:AC289">
    <cfRule type="containsBlanks" dxfId="254" priority="377">
      <formula>LEN(TRIM(AC291))=0</formula>
    </cfRule>
    <cfRule type="cellIs" dxfId="253" priority="378" operator="greaterThan">
      <formula>0.33</formula>
    </cfRule>
  </conditionalFormatting>
  <conditionalFormatting sqref="Z291:Z295">
    <cfRule type="cellIs" dxfId="252" priority="376" operator="greaterThan">
      <formula>40</formula>
    </cfRule>
  </conditionalFormatting>
  <conditionalFormatting sqref="AA291:AA295">
    <cfRule type="cellIs" dxfId="251" priority="375" operator="greaterThan">
      <formula>40</formula>
    </cfRule>
  </conditionalFormatting>
  <conditionalFormatting sqref="AB291:AB295">
    <cfRule type="containsBlanks" dxfId="250" priority="373">
      <formula>LEN(TRIM(AB297))=0</formula>
    </cfRule>
    <cfRule type="cellIs" dxfId="249" priority="374" operator="greaterThan">
      <formula>0.33</formula>
    </cfRule>
  </conditionalFormatting>
  <conditionalFormatting sqref="AC291:AC295">
    <cfRule type="containsBlanks" dxfId="248" priority="371">
      <formula>LEN(TRIM(AC297))=0</formula>
    </cfRule>
    <cfRule type="cellIs" dxfId="247" priority="372" operator="greaterThan">
      <formula>0.33</formula>
    </cfRule>
  </conditionalFormatting>
  <conditionalFormatting sqref="Z297:Z301">
    <cfRule type="cellIs" dxfId="246" priority="370" operator="greaterThan">
      <formula>40</formula>
    </cfRule>
  </conditionalFormatting>
  <conditionalFormatting sqref="AA297:AA301">
    <cfRule type="cellIs" dxfId="245" priority="369" operator="greaterThan">
      <formula>40</formula>
    </cfRule>
  </conditionalFormatting>
  <conditionalFormatting sqref="AB297:AB301">
    <cfRule type="containsBlanks" dxfId="244" priority="367">
      <formula>LEN(TRIM(AB303))=0</formula>
    </cfRule>
    <cfRule type="cellIs" dxfId="243" priority="368" operator="greaterThan">
      <formula>0.33</formula>
    </cfRule>
  </conditionalFormatting>
  <conditionalFormatting sqref="AC297:AC301">
    <cfRule type="containsBlanks" dxfId="242" priority="365">
      <formula>LEN(TRIM(AC303))=0</formula>
    </cfRule>
    <cfRule type="cellIs" dxfId="241" priority="366" operator="greaterThan">
      <formula>0.33</formula>
    </cfRule>
  </conditionalFormatting>
  <conditionalFormatting sqref="Z303:Z307">
    <cfRule type="cellIs" dxfId="240" priority="364" operator="greaterThan">
      <formula>40</formula>
    </cfRule>
  </conditionalFormatting>
  <conditionalFormatting sqref="AA303:AA307">
    <cfRule type="cellIs" dxfId="239" priority="363" operator="greaterThan">
      <formula>40</formula>
    </cfRule>
  </conditionalFormatting>
  <conditionalFormatting sqref="AB303:AB307">
    <cfRule type="containsBlanks" dxfId="238" priority="361">
      <formula>LEN(TRIM(AB309))=0</formula>
    </cfRule>
    <cfRule type="cellIs" dxfId="237" priority="362" operator="greaterThan">
      <formula>0.33</formula>
    </cfRule>
  </conditionalFormatting>
  <conditionalFormatting sqref="AC303:AC307">
    <cfRule type="containsBlanks" dxfId="236" priority="359">
      <formula>LEN(TRIM(AC309))=0</formula>
    </cfRule>
    <cfRule type="cellIs" dxfId="235" priority="360" operator="greaterThan">
      <formula>0.33</formula>
    </cfRule>
  </conditionalFormatting>
  <conditionalFormatting sqref="Z309:Z313">
    <cfRule type="cellIs" dxfId="234" priority="358" operator="greaterThan">
      <formula>40</formula>
    </cfRule>
  </conditionalFormatting>
  <conditionalFormatting sqref="AA309:AA313">
    <cfRule type="cellIs" dxfId="233" priority="357" operator="greaterThan">
      <formula>40</formula>
    </cfRule>
  </conditionalFormatting>
  <conditionalFormatting sqref="AB309:AB313">
    <cfRule type="containsBlanks" dxfId="232" priority="355">
      <formula>LEN(TRIM(AB315))=0</formula>
    </cfRule>
    <cfRule type="cellIs" dxfId="231" priority="356" operator="greaterThan">
      <formula>0.33</formula>
    </cfRule>
  </conditionalFormatting>
  <conditionalFormatting sqref="AC309:AC313">
    <cfRule type="containsBlanks" dxfId="230" priority="353">
      <formula>LEN(TRIM(AC315))=0</formula>
    </cfRule>
    <cfRule type="cellIs" dxfId="229" priority="354" operator="greaterThan">
      <formula>0.33</formula>
    </cfRule>
  </conditionalFormatting>
  <conditionalFormatting sqref="Z315:Z319">
    <cfRule type="cellIs" dxfId="228" priority="352" operator="greaterThan">
      <formula>40</formula>
    </cfRule>
  </conditionalFormatting>
  <conditionalFormatting sqref="AA315:AA319">
    <cfRule type="cellIs" dxfId="227" priority="351" operator="greaterThan">
      <formula>40</formula>
    </cfRule>
  </conditionalFormatting>
  <conditionalFormatting sqref="AB315:AB319">
    <cfRule type="containsBlanks" dxfId="226" priority="349">
      <formula>LEN(TRIM(AB321))=0</formula>
    </cfRule>
    <cfRule type="cellIs" dxfId="225" priority="350" operator="greaterThan">
      <formula>0.33</formula>
    </cfRule>
  </conditionalFormatting>
  <conditionalFormatting sqref="AC315:AC319">
    <cfRule type="containsBlanks" dxfId="224" priority="347">
      <formula>LEN(TRIM(AC321))=0</formula>
    </cfRule>
    <cfRule type="cellIs" dxfId="223" priority="348" operator="greaterThan">
      <formula>0.33</formula>
    </cfRule>
  </conditionalFormatting>
  <conditionalFormatting sqref="Z321:Z325">
    <cfRule type="cellIs" dxfId="222" priority="346" operator="greaterThan">
      <formula>40</formula>
    </cfRule>
  </conditionalFormatting>
  <conditionalFormatting sqref="AA321:AA325">
    <cfRule type="cellIs" dxfId="221" priority="345" operator="greaterThan">
      <formula>40</formula>
    </cfRule>
  </conditionalFormatting>
  <conditionalFormatting sqref="AB321:AB325">
    <cfRule type="containsBlanks" dxfId="220" priority="343">
      <formula>LEN(TRIM(AB327))=0</formula>
    </cfRule>
    <cfRule type="cellIs" dxfId="219" priority="344" operator="greaterThan">
      <formula>0.33</formula>
    </cfRule>
  </conditionalFormatting>
  <conditionalFormatting sqref="AC321:AC325">
    <cfRule type="containsBlanks" dxfId="218" priority="341">
      <formula>LEN(TRIM(AC327))=0</formula>
    </cfRule>
    <cfRule type="cellIs" dxfId="217" priority="342" operator="greaterThan">
      <formula>0.33</formula>
    </cfRule>
  </conditionalFormatting>
  <conditionalFormatting sqref="Z327:Z331">
    <cfRule type="cellIs" dxfId="216" priority="340" operator="greaterThan">
      <formula>40</formula>
    </cfRule>
  </conditionalFormatting>
  <conditionalFormatting sqref="AA327:AA331">
    <cfRule type="cellIs" dxfId="215" priority="339" operator="greaterThan">
      <formula>40</formula>
    </cfRule>
  </conditionalFormatting>
  <conditionalFormatting sqref="AB327:AB331">
    <cfRule type="containsBlanks" dxfId="214" priority="337">
      <formula>LEN(TRIM(AB333))=0</formula>
    </cfRule>
    <cfRule type="cellIs" dxfId="213" priority="338" operator="greaterThan">
      <formula>0.33</formula>
    </cfRule>
  </conditionalFormatting>
  <conditionalFormatting sqref="AC327:AC331">
    <cfRule type="containsBlanks" dxfId="212" priority="335">
      <formula>LEN(TRIM(AC333))=0</formula>
    </cfRule>
    <cfRule type="cellIs" dxfId="211" priority="336" operator="greaterThan">
      <formula>0.33</formula>
    </cfRule>
  </conditionalFormatting>
  <conditionalFormatting sqref="AL79">
    <cfRule type="cellIs" dxfId="210" priority="315" operator="greaterThan">
      <formula>40</formula>
    </cfRule>
  </conditionalFormatting>
  <conditionalFormatting sqref="AK87:AK91">
    <cfRule type="cellIs" dxfId="209" priority="312" operator="greaterThan">
      <formula>40</formula>
    </cfRule>
  </conditionalFormatting>
  <conditionalFormatting sqref="AL87:AL91">
    <cfRule type="cellIs" dxfId="208" priority="311" operator="greaterThan">
      <formula>40</formula>
    </cfRule>
  </conditionalFormatting>
  <conditionalFormatting sqref="AK93:AK97">
    <cfRule type="cellIs" dxfId="207" priority="310" operator="greaterThan">
      <formula>40</formula>
    </cfRule>
  </conditionalFormatting>
  <conditionalFormatting sqref="AL93:AL97">
    <cfRule type="cellIs" dxfId="206" priority="309" operator="greaterThan">
      <formula>40</formula>
    </cfRule>
  </conditionalFormatting>
  <conditionalFormatting sqref="AK105:AK109">
    <cfRule type="cellIs" dxfId="205" priority="306" operator="greaterThan">
      <formula>40</formula>
    </cfRule>
  </conditionalFormatting>
  <conditionalFormatting sqref="AL105:AL109">
    <cfRule type="cellIs" dxfId="204" priority="305" operator="greaterThan">
      <formula>40</formula>
    </cfRule>
  </conditionalFormatting>
  <conditionalFormatting sqref="AK111:AK115">
    <cfRule type="cellIs" dxfId="203" priority="304" operator="greaterThan">
      <formula>40</formula>
    </cfRule>
  </conditionalFormatting>
  <conditionalFormatting sqref="AL111:AL115">
    <cfRule type="cellIs" dxfId="202" priority="303" operator="greaterThan">
      <formula>40</formula>
    </cfRule>
  </conditionalFormatting>
  <conditionalFormatting sqref="AK123:AK127">
    <cfRule type="cellIs" dxfId="201" priority="300" operator="greaterThan">
      <formula>40</formula>
    </cfRule>
  </conditionalFormatting>
  <conditionalFormatting sqref="AL123:AL127">
    <cfRule type="cellIs" dxfId="200" priority="299" operator="greaterThan">
      <formula>40</formula>
    </cfRule>
  </conditionalFormatting>
  <conditionalFormatting sqref="AK129:AK133">
    <cfRule type="cellIs" dxfId="199" priority="298" operator="greaterThan">
      <formula>40</formula>
    </cfRule>
  </conditionalFormatting>
  <conditionalFormatting sqref="AL129:AL133">
    <cfRule type="cellIs" dxfId="198" priority="297" operator="greaterThan">
      <formula>40</formula>
    </cfRule>
  </conditionalFormatting>
  <conditionalFormatting sqref="AK141:AK145">
    <cfRule type="cellIs" dxfId="197" priority="294" operator="greaterThan">
      <formula>40</formula>
    </cfRule>
  </conditionalFormatting>
  <conditionalFormatting sqref="AL141:AL145">
    <cfRule type="cellIs" dxfId="196" priority="293" operator="greaterThan">
      <formula>40</formula>
    </cfRule>
  </conditionalFormatting>
  <conditionalFormatting sqref="AK147:AK151">
    <cfRule type="cellIs" dxfId="195" priority="292" operator="greaterThan">
      <formula>40</formula>
    </cfRule>
  </conditionalFormatting>
  <conditionalFormatting sqref="AL147:AL151">
    <cfRule type="cellIs" dxfId="194" priority="291" operator="greaterThan">
      <formula>40</formula>
    </cfRule>
  </conditionalFormatting>
  <conditionalFormatting sqref="AK159:AK163">
    <cfRule type="cellIs" dxfId="193" priority="288" operator="greaterThan">
      <formula>40</formula>
    </cfRule>
  </conditionalFormatting>
  <conditionalFormatting sqref="AL159:AL163">
    <cfRule type="cellIs" dxfId="192" priority="287" operator="greaterThan">
      <formula>40</formula>
    </cfRule>
  </conditionalFormatting>
  <conditionalFormatting sqref="AL165:AL169">
    <cfRule type="cellIs" dxfId="191" priority="285" operator="greaterThan">
      <formula>40</formula>
    </cfRule>
  </conditionalFormatting>
  <conditionalFormatting sqref="AK251:AK255">
    <cfRule type="cellIs" dxfId="190" priority="282" operator="greaterThan">
      <formula>40</formula>
    </cfRule>
  </conditionalFormatting>
  <conditionalFormatting sqref="AL177:AL181">
    <cfRule type="cellIs" dxfId="189" priority="281" operator="greaterThan">
      <formula>40</formula>
    </cfRule>
  </conditionalFormatting>
  <conditionalFormatting sqref="AK257:AK261">
    <cfRule type="cellIs" dxfId="188" priority="280" operator="greaterThan">
      <formula>40</formula>
    </cfRule>
  </conditionalFormatting>
  <conditionalFormatting sqref="AL183:AL187">
    <cfRule type="cellIs" dxfId="187" priority="279" operator="greaterThan">
      <formula>40</formula>
    </cfRule>
  </conditionalFormatting>
  <conditionalFormatting sqref="AK269:AK273">
    <cfRule type="cellIs" dxfId="186" priority="276" operator="greaterThan">
      <formula>40</formula>
    </cfRule>
  </conditionalFormatting>
  <conditionalFormatting sqref="AL195:AL199">
    <cfRule type="cellIs" dxfId="185" priority="275" operator="greaterThan">
      <formula>40</formula>
    </cfRule>
  </conditionalFormatting>
  <conditionalFormatting sqref="AK275:AK279">
    <cfRule type="cellIs" dxfId="184" priority="274" operator="greaterThan">
      <formula>40</formula>
    </cfRule>
  </conditionalFormatting>
  <conditionalFormatting sqref="AL201:AL205">
    <cfRule type="cellIs" dxfId="183" priority="273" operator="greaterThan">
      <formula>40</formula>
    </cfRule>
  </conditionalFormatting>
  <conditionalFormatting sqref="AK287:AK291">
    <cfRule type="cellIs" dxfId="182" priority="270" operator="greaterThan">
      <formula>40</formula>
    </cfRule>
  </conditionalFormatting>
  <conditionalFormatting sqref="AL213:AL217">
    <cfRule type="cellIs" dxfId="181" priority="269" operator="greaterThan">
      <formula>40</formula>
    </cfRule>
  </conditionalFormatting>
  <conditionalFormatting sqref="AL219:AL223">
    <cfRule type="cellIs" dxfId="180" priority="267" operator="greaterThan">
      <formula>40</formula>
    </cfRule>
  </conditionalFormatting>
  <conditionalFormatting sqref="AK231:AK235">
    <cfRule type="cellIs" dxfId="179" priority="264" operator="greaterThan">
      <formula>40</formula>
    </cfRule>
  </conditionalFormatting>
  <conditionalFormatting sqref="AL231:AL235">
    <cfRule type="cellIs" dxfId="178" priority="263" operator="greaterThan">
      <formula>40</formula>
    </cfRule>
  </conditionalFormatting>
  <conditionalFormatting sqref="AK237:AK241">
    <cfRule type="cellIs" dxfId="177" priority="262" operator="greaterThan">
      <formula>40</formula>
    </cfRule>
  </conditionalFormatting>
  <conditionalFormatting sqref="AL237:AL241">
    <cfRule type="cellIs" dxfId="176" priority="261" operator="greaterThan">
      <formula>40</formula>
    </cfRule>
  </conditionalFormatting>
  <conditionalFormatting sqref="AL249:AL253">
    <cfRule type="cellIs" dxfId="175" priority="257" operator="greaterThan">
      <formula>40</formula>
    </cfRule>
  </conditionalFormatting>
  <conditionalFormatting sqref="AL255:AL259">
    <cfRule type="cellIs" dxfId="174" priority="255" operator="greaterThan">
      <formula>40</formula>
    </cfRule>
  </conditionalFormatting>
  <conditionalFormatting sqref="AL267:AL271">
    <cfRule type="cellIs" dxfId="173" priority="251" operator="greaterThan">
      <formula>40</formula>
    </cfRule>
  </conditionalFormatting>
  <conditionalFormatting sqref="AL273:AL277">
    <cfRule type="cellIs" dxfId="172" priority="249" operator="greaterThan">
      <formula>40</formula>
    </cfRule>
  </conditionalFormatting>
  <conditionalFormatting sqref="AL285:AL289">
    <cfRule type="cellIs" dxfId="171" priority="245" operator="greaterThan">
      <formula>40</formula>
    </cfRule>
  </conditionalFormatting>
  <conditionalFormatting sqref="AL291:AL295">
    <cfRule type="cellIs" dxfId="170" priority="243" operator="greaterThan">
      <formula>40</formula>
    </cfRule>
  </conditionalFormatting>
  <conditionalFormatting sqref="AK303:AK307">
    <cfRule type="cellIs" dxfId="169" priority="240" operator="greaterThan">
      <formula>40</formula>
    </cfRule>
  </conditionalFormatting>
  <conditionalFormatting sqref="AL303:AL307">
    <cfRule type="cellIs" dxfId="168" priority="239" operator="greaterThan">
      <formula>40</formula>
    </cfRule>
  </conditionalFormatting>
  <conditionalFormatting sqref="AK309:AK313">
    <cfRule type="cellIs" dxfId="167" priority="238" operator="greaterThan">
      <formula>40</formula>
    </cfRule>
  </conditionalFormatting>
  <conditionalFormatting sqref="AL309:AL313">
    <cfRule type="cellIs" dxfId="166" priority="237" operator="greaterThan">
      <formula>40</formula>
    </cfRule>
  </conditionalFormatting>
  <conditionalFormatting sqref="AK321:AK325">
    <cfRule type="cellIs" dxfId="165" priority="234" operator="greaterThan">
      <formula>40</formula>
    </cfRule>
  </conditionalFormatting>
  <conditionalFormatting sqref="AL321:AL325">
    <cfRule type="cellIs" dxfId="164" priority="233" operator="greaterThan">
      <formula>40</formula>
    </cfRule>
  </conditionalFormatting>
  <conditionalFormatting sqref="AK327:AK331">
    <cfRule type="cellIs" dxfId="163" priority="232" operator="greaterThan">
      <formula>40</formula>
    </cfRule>
  </conditionalFormatting>
  <conditionalFormatting sqref="AL327:AL331">
    <cfRule type="cellIs" dxfId="162" priority="231" operator="greaterThan">
      <formula>40</formula>
    </cfRule>
  </conditionalFormatting>
  <conditionalFormatting sqref="B12">
    <cfRule type="cellIs" dxfId="161" priority="229" operator="greaterThan">
      <formula>40</formula>
    </cfRule>
    <cfRule type="containsBlanks" dxfId="160" priority="230">
      <formula>LEN(TRIM(B12))=0</formula>
    </cfRule>
  </conditionalFormatting>
  <conditionalFormatting sqref="C12:BA12">
    <cfRule type="cellIs" dxfId="159" priority="227" operator="greaterThan">
      <formula>40</formula>
    </cfRule>
    <cfRule type="containsBlanks" dxfId="158" priority="228">
      <formula>LEN(TRIM(C12))=0</formula>
    </cfRule>
  </conditionalFormatting>
  <conditionalFormatting sqref="B13:BA13">
    <cfRule type="cellIs" dxfId="157" priority="225" operator="greaterThan">
      <formula>40</formula>
    </cfRule>
    <cfRule type="containsBlanks" dxfId="156" priority="226">
      <formula>LEN(TRIM(B13))=0</formula>
    </cfRule>
  </conditionalFormatting>
  <conditionalFormatting sqref="B15">
    <cfRule type="containsBlanks" dxfId="155" priority="223">
      <formula>LEN(TRIM(B15))=0</formula>
    </cfRule>
    <cfRule type="cellIs" dxfId="154" priority="224" operator="greaterThan">
      <formula>0.33</formula>
    </cfRule>
  </conditionalFormatting>
  <conditionalFormatting sqref="C15:BA15">
    <cfRule type="containsBlanks" dxfId="153" priority="221">
      <formula>LEN(TRIM(C15))=0</formula>
    </cfRule>
    <cfRule type="cellIs" dxfId="152" priority="222" operator="greaterThan">
      <formula>0.33</formula>
    </cfRule>
  </conditionalFormatting>
  <conditionalFormatting sqref="B14">
    <cfRule type="containsBlanks" dxfId="151" priority="219">
      <formula>LEN(TRIM(B14))=0</formula>
    </cfRule>
    <cfRule type="cellIs" dxfId="150" priority="220" operator="greaterThan">
      <formula>0.33</formula>
    </cfRule>
  </conditionalFormatting>
  <conditionalFormatting sqref="C14:BA14">
    <cfRule type="containsBlanks" dxfId="149" priority="217">
      <formula>LEN(TRIM(C14))=0</formula>
    </cfRule>
    <cfRule type="cellIs" dxfId="148" priority="218" operator="greaterThan">
      <formula>0.33</formula>
    </cfRule>
  </conditionalFormatting>
  <conditionalFormatting sqref="B16:B19 C17:BE19">
    <cfRule type="containsBlanks" dxfId="147" priority="215">
      <formula>LEN(TRIM(B16))=0</formula>
    </cfRule>
    <cfRule type="cellIs" dxfId="146" priority="216" operator="greaterThan">
      <formula>0.33</formula>
    </cfRule>
  </conditionalFormatting>
  <conditionalFormatting sqref="C16:BA16">
    <cfRule type="containsBlanks" dxfId="145" priority="213">
      <formula>LEN(TRIM(C16))=0</formula>
    </cfRule>
    <cfRule type="cellIs" dxfId="144" priority="214" operator="greaterThan">
      <formula>0.33</formula>
    </cfRule>
  </conditionalFormatting>
  <conditionalFormatting sqref="AD75:AD79">
    <cfRule type="containsBlanks" dxfId="143" priority="149">
      <formula>LEN(TRIM(AD75))=0</formula>
    </cfRule>
    <cfRule type="cellIs" dxfId="142" priority="150" operator="greaterThan">
      <formula>0.33</formula>
    </cfRule>
  </conditionalFormatting>
  <conditionalFormatting sqref="AD69:AD73">
    <cfRule type="containsBlanks" dxfId="141" priority="147">
      <formula>LEN(TRIM(AD69))=0</formula>
    </cfRule>
    <cfRule type="cellIs" dxfId="140" priority="148" operator="greaterThan">
      <formula>0.33</formula>
    </cfRule>
  </conditionalFormatting>
  <conditionalFormatting sqref="AD81:AD85">
    <cfRule type="containsBlanks" dxfId="139" priority="139">
      <formula>LEN(TRIM(AD81))=0</formula>
    </cfRule>
    <cfRule type="cellIs" dxfId="138" priority="140" operator="greaterThan">
      <formula>0.33</formula>
    </cfRule>
  </conditionalFormatting>
  <conditionalFormatting sqref="AD87:AD91">
    <cfRule type="containsBlanks" dxfId="137" priority="137">
      <formula>LEN(TRIM(AD87))=0</formula>
    </cfRule>
    <cfRule type="cellIs" dxfId="136" priority="138" operator="greaterThan">
      <formula>0.33</formula>
    </cfRule>
  </conditionalFormatting>
  <conditionalFormatting sqref="AD93:AD97">
    <cfRule type="containsBlanks" dxfId="135" priority="135">
      <formula>LEN(TRIM(AD93))=0</formula>
    </cfRule>
    <cfRule type="cellIs" dxfId="134" priority="136" operator="greaterThan">
      <formula>0.33</formula>
    </cfRule>
  </conditionalFormatting>
  <conditionalFormatting sqref="AD99:AD103">
    <cfRule type="containsBlanks" dxfId="133" priority="133">
      <formula>LEN(TRIM(AD99))=0</formula>
    </cfRule>
    <cfRule type="cellIs" dxfId="132" priority="134" operator="greaterThan">
      <formula>0.33</formula>
    </cfRule>
  </conditionalFormatting>
  <conditionalFormatting sqref="AD105:AD109">
    <cfRule type="containsBlanks" dxfId="131" priority="131">
      <formula>LEN(TRIM(AD105))=0</formula>
    </cfRule>
    <cfRule type="cellIs" dxfId="130" priority="132" operator="greaterThan">
      <formula>0.33</formula>
    </cfRule>
  </conditionalFormatting>
  <conditionalFormatting sqref="AD111:AD115">
    <cfRule type="containsBlanks" dxfId="129" priority="129">
      <formula>LEN(TRIM(AD111))=0</formula>
    </cfRule>
    <cfRule type="cellIs" dxfId="128" priority="130" operator="greaterThan">
      <formula>0.33</formula>
    </cfRule>
  </conditionalFormatting>
  <conditionalFormatting sqref="AD117:AD121">
    <cfRule type="containsBlanks" dxfId="127" priority="127">
      <formula>LEN(TRIM(AD117))=0</formula>
    </cfRule>
    <cfRule type="cellIs" dxfId="126" priority="128" operator="greaterThan">
      <formula>0.33</formula>
    </cfRule>
  </conditionalFormatting>
  <conditionalFormatting sqref="AD123:AD127">
    <cfRule type="containsBlanks" dxfId="125" priority="125">
      <formula>LEN(TRIM(AD123))=0</formula>
    </cfRule>
    <cfRule type="cellIs" dxfId="124" priority="126" operator="greaterThan">
      <formula>0.33</formula>
    </cfRule>
  </conditionalFormatting>
  <conditionalFormatting sqref="AD129:AD133">
    <cfRule type="containsBlanks" dxfId="123" priority="123">
      <formula>LEN(TRIM(AD129))=0</formula>
    </cfRule>
    <cfRule type="cellIs" dxfId="122" priority="124" operator="greaterThan">
      <formula>0.33</formula>
    </cfRule>
  </conditionalFormatting>
  <conditionalFormatting sqref="AD135:AD139">
    <cfRule type="containsBlanks" dxfId="121" priority="121">
      <formula>LEN(TRIM(AD135))=0</formula>
    </cfRule>
    <cfRule type="cellIs" dxfId="120" priority="122" operator="greaterThan">
      <formula>0.33</formula>
    </cfRule>
  </conditionalFormatting>
  <conditionalFormatting sqref="AD141:AD145">
    <cfRule type="containsBlanks" dxfId="119" priority="119">
      <formula>LEN(TRIM(AD141))=0</formula>
    </cfRule>
    <cfRule type="cellIs" dxfId="118" priority="120" operator="greaterThan">
      <formula>0.33</formula>
    </cfRule>
  </conditionalFormatting>
  <conditionalFormatting sqref="AD147:AD151">
    <cfRule type="containsBlanks" dxfId="117" priority="117">
      <formula>LEN(TRIM(AD147))=0</formula>
    </cfRule>
    <cfRule type="cellIs" dxfId="116" priority="118" operator="greaterThan">
      <formula>0.33</formula>
    </cfRule>
  </conditionalFormatting>
  <conditionalFormatting sqref="AD153:AD157">
    <cfRule type="containsBlanks" dxfId="115" priority="115">
      <formula>LEN(TRIM(AD153))=0</formula>
    </cfRule>
    <cfRule type="cellIs" dxfId="114" priority="116" operator="greaterThan">
      <formula>0.33</formula>
    </cfRule>
  </conditionalFormatting>
  <conditionalFormatting sqref="AD159:AD163">
    <cfRule type="containsBlanks" dxfId="113" priority="113">
      <formula>LEN(TRIM(AD159))=0</formula>
    </cfRule>
    <cfRule type="cellIs" dxfId="112" priority="114" operator="greaterThan">
      <formula>0.33</formula>
    </cfRule>
  </conditionalFormatting>
  <conditionalFormatting sqref="AD165:AD169">
    <cfRule type="containsBlanks" dxfId="111" priority="111">
      <formula>LEN(TRIM(AD165))=0</formula>
    </cfRule>
    <cfRule type="cellIs" dxfId="110" priority="112" operator="greaterThan">
      <formula>0.33</formula>
    </cfRule>
  </conditionalFormatting>
  <conditionalFormatting sqref="AD171:AD175">
    <cfRule type="containsBlanks" dxfId="109" priority="109">
      <formula>LEN(TRIM(AD171))=0</formula>
    </cfRule>
    <cfRule type="cellIs" dxfId="108" priority="110" operator="greaterThan">
      <formula>0.33</formula>
    </cfRule>
  </conditionalFormatting>
  <conditionalFormatting sqref="AD177:AD181">
    <cfRule type="containsBlanks" dxfId="107" priority="107">
      <formula>LEN(TRIM(AD177))=0</formula>
    </cfRule>
    <cfRule type="cellIs" dxfId="106" priority="108" operator="greaterThan">
      <formula>0.33</formula>
    </cfRule>
  </conditionalFormatting>
  <conditionalFormatting sqref="AD183:AD187">
    <cfRule type="containsBlanks" dxfId="105" priority="105">
      <formula>LEN(TRIM(AD183))=0</formula>
    </cfRule>
    <cfRule type="cellIs" dxfId="104" priority="106" operator="greaterThan">
      <formula>0.33</formula>
    </cfRule>
  </conditionalFormatting>
  <conditionalFormatting sqref="AD189:AD193">
    <cfRule type="containsBlanks" dxfId="103" priority="103">
      <formula>LEN(TRIM(AD189))=0</formula>
    </cfRule>
    <cfRule type="cellIs" dxfId="102" priority="104" operator="greaterThan">
      <formula>0.33</formula>
    </cfRule>
  </conditionalFormatting>
  <conditionalFormatting sqref="AD195:AD199">
    <cfRule type="containsBlanks" dxfId="101" priority="101">
      <formula>LEN(TRIM(AD195))=0</formula>
    </cfRule>
    <cfRule type="cellIs" dxfId="100" priority="102" operator="greaterThan">
      <formula>0.33</formula>
    </cfRule>
  </conditionalFormatting>
  <conditionalFormatting sqref="AD201:AD205">
    <cfRule type="containsBlanks" dxfId="99" priority="99">
      <formula>LEN(TRIM(AD201))=0</formula>
    </cfRule>
    <cfRule type="cellIs" dxfId="98" priority="100" operator="greaterThan">
      <formula>0.33</formula>
    </cfRule>
  </conditionalFormatting>
  <conditionalFormatting sqref="AD207:AD211">
    <cfRule type="containsBlanks" dxfId="97" priority="97">
      <formula>LEN(TRIM(AD207))=0</formula>
    </cfRule>
    <cfRule type="cellIs" dxfId="96" priority="98" operator="greaterThan">
      <formula>0.33</formula>
    </cfRule>
  </conditionalFormatting>
  <conditionalFormatting sqref="AD213:AD217">
    <cfRule type="containsBlanks" dxfId="95" priority="95">
      <formula>LEN(TRIM(AD213))=0</formula>
    </cfRule>
    <cfRule type="cellIs" dxfId="94" priority="96" operator="greaterThan">
      <formula>0.33</formula>
    </cfRule>
  </conditionalFormatting>
  <conditionalFormatting sqref="AD219:AD223">
    <cfRule type="containsBlanks" dxfId="93" priority="93">
      <formula>LEN(TRIM(AD219))=0</formula>
    </cfRule>
    <cfRule type="cellIs" dxfId="92" priority="94" operator="greaterThan">
      <formula>0.33</formula>
    </cfRule>
  </conditionalFormatting>
  <conditionalFormatting sqref="AD225:AD229">
    <cfRule type="containsBlanks" dxfId="91" priority="91">
      <formula>LEN(TRIM(AD225))=0</formula>
    </cfRule>
    <cfRule type="cellIs" dxfId="90" priority="92" operator="greaterThan">
      <formula>0.33</formula>
    </cfRule>
  </conditionalFormatting>
  <conditionalFormatting sqref="AD231:AD235">
    <cfRule type="containsBlanks" dxfId="89" priority="89">
      <formula>LEN(TRIM(AD231))=0</formula>
    </cfRule>
    <cfRule type="cellIs" dxfId="88" priority="90" operator="greaterThan">
      <formula>0.33</formula>
    </cfRule>
  </conditionalFormatting>
  <conditionalFormatting sqref="AD237:AD241">
    <cfRule type="containsBlanks" dxfId="87" priority="87">
      <formula>LEN(TRIM(AD237))=0</formula>
    </cfRule>
    <cfRule type="cellIs" dxfId="86" priority="88" operator="greaterThan">
      <formula>0.33</formula>
    </cfRule>
  </conditionalFormatting>
  <conditionalFormatting sqref="AD243:AD247">
    <cfRule type="containsBlanks" dxfId="85" priority="85">
      <formula>LEN(TRIM(AD243))=0</formula>
    </cfRule>
    <cfRule type="cellIs" dxfId="84" priority="86" operator="greaterThan">
      <formula>0.33</formula>
    </cfRule>
  </conditionalFormatting>
  <conditionalFormatting sqref="AD249:AD253">
    <cfRule type="containsBlanks" dxfId="83" priority="83">
      <formula>LEN(TRIM(AD249))=0</formula>
    </cfRule>
    <cfRule type="cellIs" dxfId="82" priority="84" operator="greaterThan">
      <formula>0.33</formula>
    </cfRule>
  </conditionalFormatting>
  <conditionalFormatting sqref="AD255:AD259">
    <cfRule type="containsBlanks" dxfId="81" priority="81">
      <formula>LEN(TRIM(AD255))=0</formula>
    </cfRule>
    <cfRule type="cellIs" dxfId="80" priority="82" operator="greaterThan">
      <formula>0.33</formula>
    </cfRule>
  </conditionalFormatting>
  <conditionalFormatting sqref="AD261:AD265">
    <cfRule type="containsBlanks" dxfId="79" priority="79">
      <formula>LEN(TRIM(AD261))=0</formula>
    </cfRule>
    <cfRule type="cellIs" dxfId="78" priority="80" operator="greaterThan">
      <formula>0.33</formula>
    </cfRule>
  </conditionalFormatting>
  <conditionalFormatting sqref="AD267:AD271">
    <cfRule type="containsBlanks" dxfId="77" priority="77">
      <formula>LEN(TRIM(AD267))=0</formula>
    </cfRule>
    <cfRule type="cellIs" dxfId="76" priority="78" operator="greaterThan">
      <formula>0.33</formula>
    </cfRule>
  </conditionalFormatting>
  <conditionalFormatting sqref="AD273:AD277">
    <cfRule type="containsBlanks" dxfId="75" priority="75">
      <formula>LEN(TRIM(AD273))=0</formula>
    </cfRule>
    <cfRule type="cellIs" dxfId="74" priority="76" operator="greaterThan">
      <formula>0.33</formula>
    </cfRule>
  </conditionalFormatting>
  <conditionalFormatting sqref="AD279:AD283">
    <cfRule type="containsBlanks" dxfId="73" priority="73">
      <formula>LEN(TRIM(AD279))=0</formula>
    </cfRule>
    <cfRule type="cellIs" dxfId="72" priority="74" operator="greaterThan">
      <formula>0.33</formula>
    </cfRule>
  </conditionalFormatting>
  <conditionalFormatting sqref="AD285:AD289">
    <cfRule type="containsBlanks" dxfId="71" priority="71">
      <formula>LEN(TRIM(AD285))=0</formula>
    </cfRule>
    <cfRule type="cellIs" dxfId="70" priority="72" operator="greaterThan">
      <formula>0.33</formula>
    </cfRule>
  </conditionalFormatting>
  <conditionalFormatting sqref="AD291:AD295">
    <cfRule type="containsBlanks" dxfId="69" priority="69">
      <formula>LEN(TRIM(AD291))=0</formula>
    </cfRule>
    <cfRule type="cellIs" dxfId="68" priority="70" operator="greaterThan">
      <formula>0.33</formula>
    </cfRule>
  </conditionalFormatting>
  <conditionalFormatting sqref="AD297:AD301">
    <cfRule type="containsBlanks" dxfId="67" priority="67">
      <formula>LEN(TRIM(AD297))=0</formula>
    </cfRule>
    <cfRule type="cellIs" dxfId="66" priority="68" operator="greaterThan">
      <formula>0.33</formula>
    </cfRule>
  </conditionalFormatting>
  <conditionalFormatting sqref="AD303:AD307">
    <cfRule type="containsBlanks" dxfId="65" priority="65">
      <formula>LEN(TRIM(AD303))=0</formula>
    </cfRule>
    <cfRule type="cellIs" dxfId="64" priority="66" operator="greaterThan">
      <formula>0.33</formula>
    </cfRule>
  </conditionalFormatting>
  <conditionalFormatting sqref="AD309:AD313">
    <cfRule type="containsBlanks" dxfId="63" priority="63">
      <formula>LEN(TRIM(AD309))=0</formula>
    </cfRule>
    <cfRule type="cellIs" dxfId="62" priority="64" operator="greaterThan">
      <formula>0.33</formula>
    </cfRule>
  </conditionalFormatting>
  <conditionalFormatting sqref="AD315:AD319">
    <cfRule type="containsBlanks" dxfId="61" priority="61">
      <formula>LEN(TRIM(AD315))=0</formula>
    </cfRule>
    <cfRule type="cellIs" dxfId="60" priority="62" operator="greaterThan">
      <formula>0.33</formula>
    </cfRule>
  </conditionalFormatting>
  <conditionalFormatting sqref="AD321:AD325">
    <cfRule type="containsBlanks" dxfId="59" priority="59">
      <formula>LEN(TRIM(AD321))=0</formula>
    </cfRule>
    <cfRule type="cellIs" dxfId="58" priority="60" operator="greaterThan">
      <formula>0.33</formula>
    </cfRule>
  </conditionalFormatting>
  <conditionalFormatting sqref="AD327:AD331">
    <cfRule type="containsBlanks" dxfId="57" priority="57">
      <formula>LEN(TRIM(AD327))=0</formula>
    </cfRule>
    <cfRule type="cellIs" dxfId="56" priority="58" operator="greaterThan">
      <formula>0.33</formula>
    </cfRule>
  </conditionalFormatting>
  <conditionalFormatting sqref="AD21:AD25">
    <cfRule type="containsBlanks" dxfId="55" priority="55">
      <formula>LEN(TRIM(AD21))=0</formula>
    </cfRule>
    <cfRule type="cellIs" dxfId="54" priority="56" operator="greaterThan">
      <formula>0.33</formula>
    </cfRule>
  </conditionalFormatting>
  <conditionalFormatting sqref="AD27:AD31">
    <cfRule type="containsBlanks" dxfId="53" priority="53">
      <formula>LEN(TRIM(AD27))=0</formula>
    </cfRule>
    <cfRule type="cellIs" dxfId="52" priority="54" operator="greaterThan">
      <formula>0.33</formula>
    </cfRule>
  </conditionalFormatting>
  <conditionalFormatting sqref="AD33:AD37">
    <cfRule type="containsBlanks" dxfId="51" priority="51">
      <formula>LEN(TRIM(AD33))=0</formula>
    </cfRule>
    <cfRule type="cellIs" dxfId="50" priority="52" operator="greaterThan">
      <formula>0.33</formula>
    </cfRule>
  </conditionalFormatting>
  <conditionalFormatting sqref="AD39:AD43">
    <cfRule type="containsBlanks" dxfId="49" priority="49">
      <formula>LEN(TRIM(AD39))=0</formula>
    </cfRule>
    <cfRule type="cellIs" dxfId="48" priority="50" operator="greaterThan">
      <formula>0.33</formula>
    </cfRule>
  </conditionalFormatting>
  <conditionalFormatting sqref="AD45:AD49">
    <cfRule type="containsBlanks" dxfId="47" priority="47">
      <formula>LEN(TRIM(AD45))=0</formula>
    </cfRule>
    <cfRule type="cellIs" dxfId="46" priority="48" operator="greaterThan">
      <formula>0.33</formula>
    </cfRule>
  </conditionalFormatting>
  <conditionalFormatting sqref="AD51:AD55">
    <cfRule type="containsBlanks" dxfId="45" priority="45">
      <formula>LEN(TRIM(AD51))=0</formula>
    </cfRule>
    <cfRule type="cellIs" dxfId="44" priority="46" operator="greaterThan">
      <formula>0.33</formula>
    </cfRule>
  </conditionalFormatting>
  <conditionalFormatting sqref="AD57:AD61">
    <cfRule type="containsBlanks" dxfId="43" priority="43">
      <formula>LEN(TRIM(AD57))=0</formula>
    </cfRule>
    <cfRule type="cellIs" dxfId="42" priority="44" operator="greaterThan">
      <formula>0.33</formula>
    </cfRule>
  </conditionalFormatting>
  <conditionalFormatting sqref="AD63:AD67">
    <cfRule type="containsBlanks" dxfId="41" priority="41">
      <formula>LEN(TRIM(AD63))=0</formula>
    </cfRule>
    <cfRule type="cellIs" dxfId="40" priority="42" operator="greaterThan">
      <formula>0.33</formula>
    </cfRule>
  </conditionalFormatting>
  <conditionalFormatting sqref="Z333:Z337">
    <cfRule type="cellIs" dxfId="39" priority="40" operator="greaterThan">
      <formula>40</formula>
    </cfRule>
  </conditionalFormatting>
  <conditionalFormatting sqref="AA333:AA337">
    <cfRule type="cellIs" dxfId="38" priority="39" operator="greaterThan">
      <formula>40</formula>
    </cfRule>
  </conditionalFormatting>
  <conditionalFormatting sqref="AB333:AB337">
    <cfRule type="containsBlanks" dxfId="37" priority="37">
      <formula>LEN(TRIM(AB339))=0</formula>
    </cfRule>
    <cfRule type="cellIs" dxfId="36" priority="38" operator="greaterThan">
      <formula>0.33</formula>
    </cfRule>
  </conditionalFormatting>
  <conditionalFormatting sqref="AC333:AC337">
    <cfRule type="containsBlanks" dxfId="35" priority="35">
      <formula>LEN(TRIM(AC339))=0</formula>
    </cfRule>
    <cfRule type="cellIs" dxfId="34" priority="36" operator="greaterThan">
      <formula>0.33</formula>
    </cfRule>
  </conditionalFormatting>
  <conditionalFormatting sqref="AD333:AD337">
    <cfRule type="containsBlanks" dxfId="33" priority="33">
      <formula>LEN(TRIM(AD333))=0</formula>
    </cfRule>
    <cfRule type="cellIs" dxfId="32" priority="34" operator="greaterThan">
      <formula>0.33</formula>
    </cfRule>
  </conditionalFormatting>
  <conditionalFormatting sqref="Z339:Z343">
    <cfRule type="cellIs" dxfId="31" priority="32" operator="greaterThan">
      <formula>40</formula>
    </cfRule>
  </conditionalFormatting>
  <conditionalFormatting sqref="AA339:AA343">
    <cfRule type="cellIs" dxfId="30" priority="31" operator="greaterThan">
      <formula>40</formula>
    </cfRule>
  </conditionalFormatting>
  <conditionalFormatting sqref="AB339:AB343">
    <cfRule type="containsBlanks" dxfId="29" priority="29">
      <formula>LEN(TRIM(AB345))=0</formula>
    </cfRule>
    <cfRule type="cellIs" dxfId="28" priority="30" operator="greaterThan">
      <formula>0.33</formula>
    </cfRule>
  </conditionalFormatting>
  <conditionalFormatting sqref="AC339:AC343">
    <cfRule type="containsBlanks" dxfId="27" priority="27">
      <formula>LEN(TRIM(AC345))=0</formula>
    </cfRule>
    <cfRule type="cellIs" dxfId="26" priority="28" operator="greaterThan">
      <formula>0.33</formula>
    </cfRule>
  </conditionalFormatting>
  <conditionalFormatting sqref="AD339:AD343">
    <cfRule type="containsBlanks" dxfId="25" priority="25">
      <formula>LEN(TRIM(AD339))=0</formula>
    </cfRule>
    <cfRule type="cellIs" dxfId="24" priority="26" operator="greaterThan">
      <formula>0.33</formula>
    </cfRule>
  </conditionalFormatting>
  <conditionalFormatting sqref="Z345:Z349">
    <cfRule type="cellIs" dxfId="23" priority="24" operator="greaterThan">
      <formula>40</formula>
    </cfRule>
  </conditionalFormatting>
  <conditionalFormatting sqref="AA345:AA349">
    <cfRule type="cellIs" dxfId="22" priority="23" operator="greaterThan">
      <formula>40</formula>
    </cfRule>
  </conditionalFormatting>
  <conditionalFormatting sqref="AB345:AB349">
    <cfRule type="containsBlanks" dxfId="21" priority="21">
      <formula>LEN(TRIM(AB351))=0</formula>
    </cfRule>
    <cfRule type="cellIs" dxfId="20" priority="22" operator="greaterThan">
      <formula>0.33</formula>
    </cfRule>
  </conditionalFormatting>
  <conditionalFormatting sqref="AC345:AC349">
    <cfRule type="containsBlanks" dxfId="19" priority="19">
      <formula>LEN(TRIM(AC351))=0</formula>
    </cfRule>
    <cfRule type="cellIs" dxfId="18" priority="20" operator="greaterThan">
      <formula>0.33</formula>
    </cfRule>
  </conditionalFormatting>
  <conditionalFormatting sqref="AD345:AD349">
    <cfRule type="containsBlanks" dxfId="17" priority="17">
      <formula>LEN(TRIM(AD345))=0</formula>
    </cfRule>
    <cfRule type="cellIs" dxfId="16" priority="18" operator="greaterThan">
      <formula>0.33</formula>
    </cfRule>
  </conditionalFormatting>
  <conditionalFormatting sqref="Z351:Z355">
    <cfRule type="cellIs" dxfId="15" priority="16" operator="greaterThan">
      <formula>40</formula>
    </cfRule>
  </conditionalFormatting>
  <conditionalFormatting sqref="AA351:AA355">
    <cfRule type="cellIs" dxfId="14" priority="15" operator="greaterThan">
      <formula>40</formula>
    </cfRule>
  </conditionalFormatting>
  <conditionalFormatting sqref="AB351:AB355">
    <cfRule type="containsBlanks" dxfId="13" priority="13">
      <formula>LEN(TRIM(AB357))=0</formula>
    </cfRule>
    <cfRule type="cellIs" dxfId="12" priority="14" operator="greaterThan">
      <formula>0.33</formula>
    </cfRule>
  </conditionalFormatting>
  <conditionalFormatting sqref="AC351:AC355">
    <cfRule type="containsBlanks" dxfId="11" priority="11">
      <formula>LEN(TRIM(AC357))=0</formula>
    </cfRule>
    <cfRule type="cellIs" dxfId="10" priority="12" operator="greaterThan">
      <formula>0.33</formula>
    </cfRule>
  </conditionalFormatting>
  <conditionalFormatting sqref="AD351:AD355">
    <cfRule type="containsBlanks" dxfId="9" priority="9">
      <formula>LEN(TRIM(AD351))=0</formula>
    </cfRule>
    <cfRule type="cellIs" dxfId="8" priority="10" operator="greaterThan">
      <formula>0.33</formula>
    </cfRule>
  </conditionalFormatting>
  <conditionalFormatting sqref="Z357:Z361">
    <cfRule type="cellIs" dxfId="7" priority="8" operator="greaterThan">
      <formula>40</formula>
    </cfRule>
  </conditionalFormatting>
  <conditionalFormatting sqref="AA357:AA361">
    <cfRule type="cellIs" dxfId="6" priority="7" operator="greaterThan">
      <formula>40</formula>
    </cfRule>
  </conditionalFormatting>
  <conditionalFormatting sqref="AB357:AB361">
    <cfRule type="containsBlanks" dxfId="5" priority="5">
      <formula>LEN(TRIM(AB363))=0</formula>
    </cfRule>
    <cfRule type="cellIs" dxfId="4" priority="6" operator="greaterThan">
      <formula>0.33</formula>
    </cfRule>
  </conditionalFormatting>
  <conditionalFormatting sqref="AC357:AC361">
    <cfRule type="containsBlanks" dxfId="3" priority="3">
      <formula>LEN(TRIM(AC363))=0</formula>
    </cfRule>
    <cfRule type="cellIs" dxfId="2" priority="4" operator="greaterThan">
      <formula>0.33</formula>
    </cfRule>
  </conditionalFormatting>
  <conditionalFormatting sqref="AD357:AD361">
    <cfRule type="containsBlanks" dxfId="1" priority="1">
      <formula>LEN(TRIM(AD357))=0</formula>
    </cfRule>
    <cfRule type="cellIs" dxfId="0" priority="2" operator="greaterThan">
      <formula>0.33</formula>
    </cfRule>
  </conditionalFormatting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98"/>
  <sheetViews>
    <sheetView workbookViewId="0">
      <pane ySplit="1" topLeftCell="A320" activePane="bottomLeft" state="frozen"/>
      <selection pane="bottomLeft" activeCell="I340" sqref="I340"/>
    </sheetView>
  </sheetViews>
  <sheetFormatPr defaultColWidth="9.109375" defaultRowHeight="14.4" x14ac:dyDescent="0.3"/>
  <cols>
    <col min="1" max="1" width="10.6640625" style="123" bestFit="1" customWidth="1"/>
    <col min="2" max="3" width="24" style="127" bestFit="1" customWidth="1"/>
    <col min="4" max="4" width="25" style="127" bestFit="1" customWidth="1"/>
    <col min="5" max="5" width="11.44140625" style="127" bestFit="1" customWidth="1"/>
    <col min="6" max="16384" width="9.109375" style="123"/>
  </cols>
  <sheetData>
    <row r="1" spans="1:5" x14ac:dyDescent="0.3">
      <c r="A1" s="123" t="s">
        <v>92</v>
      </c>
      <c r="B1" s="127" t="s">
        <v>106</v>
      </c>
      <c r="C1" s="127" t="s">
        <v>107</v>
      </c>
      <c r="D1" s="127" t="s">
        <v>108</v>
      </c>
      <c r="E1" s="127" t="s">
        <v>93</v>
      </c>
    </row>
    <row r="2" spans="1:5" x14ac:dyDescent="0.3">
      <c r="A2" s="125"/>
      <c r="B2" s="126"/>
      <c r="C2" s="126">
        <v>9</v>
      </c>
      <c r="D2" s="126"/>
      <c r="E2" s="126"/>
    </row>
    <row r="3" spans="1:5" x14ac:dyDescent="0.3">
      <c r="A3" s="125"/>
      <c r="B3" s="126"/>
      <c r="C3" s="126">
        <v>9</v>
      </c>
      <c r="D3" s="126"/>
      <c r="E3" s="126"/>
    </row>
    <row r="4" spans="1:5" x14ac:dyDescent="0.3">
      <c r="A4" s="125"/>
      <c r="B4" s="126"/>
      <c r="C4" s="126">
        <v>9</v>
      </c>
      <c r="D4" s="126"/>
      <c r="E4" s="126"/>
    </row>
    <row r="5" spans="1:5" x14ac:dyDescent="0.3">
      <c r="A5" s="125"/>
      <c r="B5" s="126"/>
      <c r="C5" s="126">
        <v>9</v>
      </c>
      <c r="D5" s="126"/>
      <c r="E5" s="126"/>
    </row>
    <row r="6" spans="1:5" x14ac:dyDescent="0.3">
      <c r="A6" s="125"/>
      <c r="B6" s="126"/>
      <c r="C6" s="126">
        <v>9</v>
      </c>
      <c r="D6" s="126"/>
      <c r="E6" s="126"/>
    </row>
    <row r="7" spans="1:5" x14ac:dyDescent="0.3">
      <c r="A7" s="125"/>
      <c r="B7" s="126"/>
      <c r="C7" s="126">
        <v>9</v>
      </c>
      <c r="D7" s="126"/>
      <c r="E7" s="126"/>
    </row>
    <row r="8" spans="1:5" x14ac:dyDescent="0.3">
      <c r="A8" s="125"/>
      <c r="B8" s="126"/>
      <c r="C8" s="126">
        <v>9</v>
      </c>
      <c r="D8" s="126"/>
      <c r="E8" s="126"/>
    </row>
    <row r="9" spans="1:5" x14ac:dyDescent="0.3">
      <c r="A9" s="125"/>
      <c r="B9" s="126"/>
      <c r="C9" s="126">
        <v>9</v>
      </c>
      <c r="D9" s="126"/>
      <c r="E9" s="126"/>
    </row>
    <row r="10" spans="1:5" x14ac:dyDescent="0.3">
      <c r="A10" s="125"/>
      <c r="B10" s="126"/>
      <c r="C10" s="126">
        <v>9</v>
      </c>
      <c r="D10" s="126"/>
      <c r="E10" s="126"/>
    </row>
    <row r="11" spans="1:5" x14ac:dyDescent="0.3">
      <c r="A11" s="125"/>
      <c r="B11" s="126"/>
      <c r="C11" s="126">
        <v>9</v>
      </c>
      <c r="D11" s="126"/>
      <c r="E11" s="126"/>
    </row>
    <row r="12" spans="1:5" x14ac:dyDescent="0.3">
      <c r="A12" s="125"/>
      <c r="B12" s="126"/>
      <c r="C12" s="126">
        <v>9</v>
      </c>
      <c r="D12" s="126"/>
      <c r="E12" s="126"/>
    </row>
    <row r="13" spans="1:5" x14ac:dyDescent="0.3">
      <c r="A13" s="125"/>
      <c r="B13" s="126"/>
      <c r="C13" s="126">
        <v>9</v>
      </c>
      <c r="D13" s="126"/>
      <c r="E13" s="126"/>
    </row>
    <row r="14" spans="1:5" x14ac:dyDescent="0.3">
      <c r="A14" s="125"/>
      <c r="B14" s="126"/>
      <c r="C14" s="126">
        <v>9</v>
      </c>
      <c r="D14" s="126"/>
      <c r="E14" s="126"/>
    </row>
    <row r="15" spans="1:5" x14ac:dyDescent="0.3">
      <c r="A15" s="125"/>
      <c r="B15" s="126"/>
      <c r="C15" s="126">
        <v>9</v>
      </c>
      <c r="D15" s="126"/>
      <c r="E15" s="126"/>
    </row>
    <row r="16" spans="1:5" x14ac:dyDescent="0.3">
      <c r="A16" s="125"/>
      <c r="B16" s="126"/>
      <c r="C16" s="126">
        <v>9</v>
      </c>
      <c r="D16" s="126"/>
      <c r="E16" s="126"/>
    </row>
    <row r="17" spans="1:5" x14ac:dyDescent="0.3">
      <c r="A17" s="125"/>
      <c r="B17" s="126"/>
      <c r="C17" s="126">
        <v>9</v>
      </c>
      <c r="D17" s="126"/>
      <c r="E17" s="126"/>
    </row>
    <row r="18" spans="1:5" x14ac:dyDescent="0.3">
      <c r="A18" s="125"/>
      <c r="B18" s="126"/>
      <c r="C18" s="126">
        <v>9</v>
      </c>
      <c r="D18" s="126"/>
      <c r="E18" s="126"/>
    </row>
    <row r="19" spans="1:5" x14ac:dyDescent="0.3">
      <c r="A19" s="125"/>
      <c r="B19" s="126"/>
      <c r="C19" s="126">
        <v>9</v>
      </c>
      <c r="D19" s="126"/>
      <c r="E19" s="126"/>
    </row>
    <row r="20" spans="1:5" x14ac:dyDescent="0.3">
      <c r="A20" s="125"/>
      <c r="B20" s="126"/>
      <c r="C20" s="126">
        <v>9</v>
      </c>
      <c r="D20" s="126"/>
      <c r="E20" s="126"/>
    </row>
    <row r="21" spans="1:5" x14ac:dyDescent="0.3">
      <c r="A21" s="125"/>
      <c r="B21" s="126"/>
      <c r="C21" s="126">
        <v>9</v>
      </c>
      <c r="D21" s="126"/>
      <c r="E21" s="126"/>
    </row>
    <row r="22" spans="1:5" x14ac:dyDescent="0.3">
      <c r="A22" s="125"/>
      <c r="B22" s="126"/>
      <c r="C22" s="126">
        <v>9</v>
      </c>
      <c r="D22" s="126"/>
      <c r="E22" s="126"/>
    </row>
    <row r="23" spans="1:5" x14ac:dyDescent="0.3">
      <c r="A23" s="125"/>
      <c r="B23" s="126"/>
      <c r="C23" s="126">
        <v>9</v>
      </c>
      <c r="D23" s="126"/>
      <c r="E23" s="126"/>
    </row>
    <row r="24" spans="1:5" x14ac:dyDescent="0.3">
      <c r="A24" s="125"/>
      <c r="B24" s="126"/>
      <c r="C24" s="126">
        <v>9</v>
      </c>
      <c r="D24" s="126"/>
      <c r="E24" s="126"/>
    </row>
    <row r="25" spans="1:5" x14ac:dyDescent="0.3">
      <c r="A25" s="125"/>
      <c r="B25" s="126"/>
      <c r="C25" s="126">
        <v>9</v>
      </c>
      <c r="D25" s="126"/>
      <c r="E25" s="126"/>
    </row>
    <row r="26" spans="1:5" x14ac:dyDescent="0.3">
      <c r="A26" s="125"/>
      <c r="B26" s="126"/>
      <c r="C26" s="126">
        <v>9</v>
      </c>
      <c r="D26" s="126"/>
      <c r="E26" s="126"/>
    </row>
    <row r="27" spans="1:5" x14ac:dyDescent="0.3">
      <c r="A27" s="125"/>
      <c r="B27" s="126"/>
      <c r="C27" s="126">
        <v>9</v>
      </c>
      <c r="D27" s="126"/>
      <c r="E27" s="126"/>
    </row>
    <row r="28" spans="1:5" x14ac:dyDescent="0.3">
      <c r="A28" s="125"/>
      <c r="B28" s="126"/>
      <c r="C28" s="126">
        <v>9</v>
      </c>
      <c r="D28" s="126"/>
      <c r="E28" s="126"/>
    </row>
    <row r="29" spans="1:5" x14ac:dyDescent="0.3">
      <c r="A29" s="125"/>
      <c r="B29" s="126"/>
      <c r="C29" s="126">
        <v>9</v>
      </c>
      <c r="D29" s="126"/>
      <c r="E29" s="126"/>
    </row>
    <row r="30" spans="1:5" x14ac:dyDescent="0.3">
      <c r="A30" s="125"/>
      <c r="B30" s="126"/>
      <c r="C30" s="126">
        <v>9</v>
      </c>
      <c r="D30" s="126"/>
      <c r="E30" s="126"/>
    </row>
    <row r="31" spans="1:5" x14ac:dyDescent="0.3">
      <c r="A31" s="125"/>
      <c r="B31" s="126"/>
      <c r="C31" s="126">
        <v>9</v>
      </c>
      <c r="D31" s="126"/>
      <c r="E31" s="126"/>
    </row>
    <row r="32" spans="1:5" x14ac:dyDescent="0.3">
      <c r="A32" s="125"/>
      <c r="B32" s="126"/>
      <c r="C32" s="126">
        <v>9</v>
      </c>
      <c r="D32" s="126"/>
      <c r="E32" s="126"/>
    </row>
    <row r="33" spans="1:5" x14ac:dyDescent="0.3">
      <c r="A33" s="125"/>
      <c r="B33" s="126"/>
      <c r="C33" s="126">
        <v>9</v>
      </c>
      <c r="D33" s="126"/>
      <c r="E33" s="126"/>
    </row>
    <row r="34" spans="1:5" x14ac:dyDescent="0.3">
      <c r="A34" s="125"/>
      <c r="B34" s="126"/>
      <c r="C34" s="126">
        <v>9</v>
      </c>
      <c r="D34" s="126"/>
      <c r="E34" s="126"/>
    </row>
    <row r="35" spans="1:5" x14ac:dyDescent="0.3">
      <c r="A35" s="125"/>
      <c r="B35" s="126"/>
      <c r="C35" s="126">
        <v>9</v>
      </c>
      <c r="D35" s="126"/>
      <c r="E35" s="126"/>
    </row>
    <row r="36" spans="1:5" x14ac:dyDescent="0.3">
      <c r="A36" s="125"/>
      <c r="B36" s="126"/>
      <c r="C36" s="126">
        <v>9</v>
      </c>
      <c r="D36" s="126"/>
      <c r="E36" s="126"/>
    </row>
    <row r="37" spans="1:5" x14ac:dyDescent="0.3">
      <c r="A37" s="125"/>
      <c r="B37" s="126"/>
      <c r="C37" s="126">
        <v>9</v>
      </c>
      <c r="D37" s="126"/>
      <c r="E37" s="126"/>
    </row>
    <row r="38" spans="1:5" x14ac:dyDescent="0.3">
      <c r="A38" s="125"/>
      <c r="B38" s="126"/>
      <c r="C38" s="126">
        <v>9</v>
      </c>
      <c r="D38" s="126"/>
      <c r="E38" s="126"/>
    </row>
    <row r="39" spans="1:5" x14ac:dyDescent="0.3">
      <c r="A39" s="125"/>
      <c r="B39" s="126"/>
      <c r="C39" s="126">
        <v>9</v>
      </c>
      <c r="D39" s="126"/>
      <c r="E39" s="126"/>
    </row>
    <row r="40" spans="1:5" x14ac:dyDescent="0.3">
      <c r="A40" s="125"/>
      <c r="B40" s="126"/>
      <c r="C40" s="126">
        <v>9</v>
      </c>
      <c r="D40" s="126"/>
      <c r="E40" s="126"/>
    </row>
    <row r="41" spans="1:5" x14ac:dyDescent="0.3">
      <c r="A41" s="125"/>
      <c r="B41" s="126"/>
      <c r="C41" s="126">
        <v>9</v>
      </c>
      <c r="D41" s="126"/>
      <c r="E41" s="126"/>
    </row>
    <row r="42" spans="1:5" x14ac:dyDescent="0.3">
      <c r="A42" s="125"/>
      <c r="B42" s="126"/>
      <c r="C42" s="126">
        <v>9</v>
      </c>
      <c r="D42" s="126"/>
      <c r="E42" s="126"/>
    </row>
    <row r="43" spans="1:5" x14ac:dyDescent="0.3">
      <c r="A43" s="125"/>
      <c r="B43" s="126"/>
      <c r="C43" s="126">
        <v>9</v>
      </c>
      <c r="D43" s="126"/>
      <c r="E43" s="126"/>
    </row>
    <row r="44" spans="1:5" x14ac:dyDescent="0.3">
      <c r="A44" s="125"/>
      <c r="B44" s="126"/>
      <c r="C44" s="126">
        <v>9</v>
      </c>
      <c r="D44" s="126"/>
      <c r="E44" s="126"/>
    </row>
    <row r="45" spans="1:5" x14ac:dyDescent="0.3">
      <c r="A45" s="125"/>
      <c r="B45" s="126"/>
      <c r="C45" s="126">
        <v>9</v>
      </c>
      <c r="D45" s="126"/>
      <c r="E45" s="126"/>
    </row>
    <row r="46" spans="1:5" x14ac:dyDescent="0.3">
      <c r="A46" s="125"/>
      <c r="B46" s="126"/>
      <c r="C46" s="126">
        <v>9</v>
      </c>
      <c r="D46" s="126"/>
      <c r="E46" s="126"/>
    </row>
    <row r="47" spans="1:5" x14ac:dyDescent="0.3">
      <c r="A47" s="125"/>
      <c r="B47" s="126"/>
      <c r="C47" s="126">
        <v>9</v>
      </c>
      <c r="D47" s="126"/>
      <c r="E47" s="126"/>
    </row>
    <row r="48" spans="1:5" x14ac:dyDescent="0.3">
      <c r="A48" s="125"/>
      <c r="B48" s="126"/>
      <c r="C48" s="126">
        <v>9</v>
      </c>
      <c r="D48" s="126"/>
      <c r="E48" s="126"/>
    </row>
    <row r="49" spans="1:5" x14ac:dyDescent="0.3">
      <c r="A49" s="125"/>
      <c r="B49" s="126"/>
      <c r="C49" s="126">
        <v>9</v>
      </c>
      <c r="D49" s="126"/>
      <c r="E49" s="126"/>
    </row>
    <row r="50" spans="1:5" x14ac:dyDescent="0.3">
      <c r="A50" s="125"/>
      <c r="B50" s="126"/>
      <c r="C50" s="126">
        <v>9</v>
      </c>
      <c r="D50" s="126"/>
      <c r="E50" s="126"/>
    </row>
    <row r="51" spans="1:5" x14ac:dyDescent="0.3">
      <c r="A51" s="125"/>
      <c r="B51" s="126"/>
      <c r="C51" s="126">
        <v>9</v>
      </c>
      <c r="D51" s="126"/>
      <c r="E51" s="126"/>
    </row>
    <row r="52" spans="1:5" x14ac:dyDescent="0.3">
      <c r="A52" s="125"/>
      <c r="B52" s="126"/>
      <c r="C52" s="126">
        <v>9</v>
      </c>
      <c r="D52" s="126"/>
      <c r="E52" s="126"/>
    </row>
    <row r="53" spans="1:5" x14ac:dyDescent="0.3">
      <c r="A53" s="125"/>
      <c r="B53" s="126"/>
      <c r="C53" s="126">
        <v>9</v>
      </c>
      <c r="D53" s="126"/>
      <c r="E53" s="126"/>
    </row>
    <row r="54" spans="1:5" x14ac:dyDescent="0.3">
      <c r="A54" s="125"/>
      <c r="B54" s="126"/>
      <c r="C54" s="126">
        <v>9</v>
      </c>
      <c r="D54" s="126"/>
      <c r="E54" s="126"/>
    </row>
    <row r="55" spans="1:5" x14ac:dyDescent="0.3">
      <c r="A55" s="125"/>
      <c r="B55" s="126"/>
      <c r="C55" s="126">
        <v>9</v>
      </c>
      <c r="D55" s="126"/>
      <c r="E55" s="126"/>
    </row>
    <row r="56" spans="1:5" x14ac:dyDescent="0.3">
      <c r="A56" s="125"/>
      <c r="B56" s="126"/>
      <c r="C56" s="126">
        <v>9</v>
      </c>
      <c r="D56" s="126"/>
      <c r="E56" s="126"/>
    </row>
    <row r="57" spans="1:5" x14ac:dyDescent="0.3">
      <c r="A57" s="125"/>
      <c r="B57" s="126"/>
      <c r="C57" s="126">
        <v>9</v>
      </c>
      <c r="D57" s="126"/>
      <c r="E57" s="126"/>
    </row>
    <row r="58" spans="1:5" x14ac:dyDescent="0.3">
      <c r="A58" s="125"/>
      <c r="B58" s="126"/>
      <c r="C58" s="126">
        <v>9</v>
      </c>
      <c r="D58" s="126"/>
      <c r="E58" s="126"/>
    </row>
    <row r="59" spans="1:5" x14ac:dyDescent="0.3">
      <c r="A59" s="125"/>
      <c r="B59" s="126"/>
      <c r="C59" s="126">
        <v>9</v>
      </c>
      <c r="D59" s="126"/>
      <c r="E59" s="126"/>
    </row>
    <row r="60" spans="1:5" x14ac:dyDescent="0.3">
      <c r="A60" s="125"/>
      <c r="B60" s="126"/>
      <c r="C60" s="126">
        <v>9</v>
      </c>
      <c r="D60" s="126"/>
      <c r="E60" s="126"/>
    </row>
    <row r="61" spans="1:5" x14ac:dyDescent="0.3">
      <c r="A61" s="125"/>
      <c r="B61" s="126"/>
      <c r="C61" s="126">
        <v>9</v>
      </c>
      <c r="D61" s="126"/>
      <c r="E61" s="126"/>
    </row>
    <row r="62" spans="1:5" x14ac:dyDescent="0.3">
      <c r="A62" s="125"/>
      <c r="B62" s="126"/>
      <c r="C62" s="126">
        <v>9</v>
      </c>
      <c r="D62" s="126"/>
      <c r="E62" s="126"/>
    </row>
    <row r="63" spans="1:5" x14ac:dyDescent="0.3">
      <c r="A63" s="125"/>
      <c r="B63" s="126"/>
      <c r="C63" s="126">
        <v>9</v>
      </c>
      <c r="D63" s="126"/>
      <c r="E63" s="126"/>
    </row>
    <row r="64" spans="1:5" x14ac:dyDescent="0.3">
      <c r="A64" s="125"/>
      <c r="B64" s="126"/>
      <c r="C64" s="126">
        <v>9</v>
      </c>
      <c r="D64" s="126"/>
      <c r="E64" s="126"/>
    </row>
    <row r="65" spans="1:5" x14ac:dyDescent="0.3">
      <c r="A65" s="125"/>
      <c r="B65" s="126"/>
      <c r="C65" s="126">
        <v>9</v>
      </c>
      <c r="D65" s="126"/>
      <c r="E65" s="126"/>
    </row>
    <row r="66" spans="1:5" x14ac:dyDescent="0.3">
      <c r="A66" s="125"/>
      <c r="B66" s="126"/>
      <c r="C66" s="126">
        <v>9</v>
      </c>
      <c r="D66" s="126"/>
      <c r="E66" s="126"/>
    </row>
    <row r="67" spans="1:5" x14ac:dyDescent="0.3">
      <c r="A67" s="125"/>
      <c r="B67" s="126"/>
      <c r="C67" s="126">
        <v>9</v>
      </c>
      <c r="D67" s="126"/>
      <c r="E67" s="126"/>
    </row>
    <row r="68" spans="1:5" x14ac:dyDescent="0.3">
      <c r="A68" s="125"/>
      <c r="B68" s="126"/>
      <c r="C68" s="126">
        <v>9</v>
      </c>
      <c r="D68" s="126"/>
      <c r="E68" s="126"/>
    </row>
    <row r="69" spans="1:5" x14ac:dyDescent="0.3">
      <c r="A69" s="125"/>
      <c r="B69" s="126"/>
      <c r="C69" s="126">
        <v>9</v>
      </c>
      <c r="D69" s="126"/>
      <c r="E69" s="126"/>
    </row>
    <row r="70" spans="1:5" x14ac:dyDescent="0.3">
      <c r="A70" s="125"/>
      <c r="B70" s="126"/>
      <c r="C70" s="126">
        <v>9</v>
      </c>
      <c r="D70" s="126"/>
      <c r="E70" s="126"/>
    </row>
    <row r="71" spans="1:5" x14ac:dyDescent="0.3">
      <c r="A71" s="125"/>
      <c r="B71" s="126"/>
      <c r="C71" s="126">
        <v>9</v>
      </c>
      <c r="D71" s="126"/>
      <c r="E71" s="126"/>
    </row>
    <row r="72" spans="1:5" x14ac:dyDescent="0.3">
      <c r="A72" s="125"/>
      <c r="B72" s="126"/>
      <c r="C72" s="126">
        <v>9</v>
      </c>
      <c r="D72" s="126"/>
      <c r="E72" s="126"/>
    </row>
    <row r="73" spans="1:5" x14ac:dyDescent="0.3">
      <c r="A73" s="125"/>
      <c r="B73" s="126"/>
      <c r="C73" s="126">
        <v>9</v>
      </c>
      <c r="D73" s="126"/>
      <c r="E73" s="126"/>
    </row>
    <row r="74" spans="1:5" x14ac:dyDescent="0.3">
      <c r="A74" s="125"/>
      <c r="B74" s="126"/>
      <c r="C74" s="126">
        <v>9</v>
      </c>
      <c r="D74" s="126"/>
      <c r="E74" s="126"/>
    </row>
    <row r="75" spans="1:5" x14ac:dyDescent="0.3">
      <c r="A75" s="125"/>
      <c r="B75" s="126"/>
      <c r="C75" s="126">
        <v>9</v>
      </c>
      <c r="D75" s="126"/>
      <c r="E75" s="126"/>
    </row>
    <row r="76" spans="1:5" x14ac:dyDescent="0.3">
      <c r="A76" s="125"/>
      <c r="B76" s="126"/>
      <c r="C76" s="126">
        <v>9</v>
      </c>
      <c r="D76" s="126"/>
      <c r="E76" s="126"/>
    </row>
    <row r="77" spans="1:5" x14ac:dyDescent="0.3">
      <c r="A77" s="125"/>
      <c r="B77" s="126"/>
      <c r="C77" s="126">
        <v>9</v>
      </c>
      <c r="D77" s="126"/>
      <c r="E77" s="126"/>
    </row>
    <row r="78" spans="1:5" x14ac:dyDescent="0.3">
      <c r="A78" s="125"/>
      <c r="B78" s="126"/>
      <c r="C78" s="126">
        <v>9</v>
      </c>
      <c r="D78" s="126"/>
      <c r="E78" s="126"/>
    </row>
    <row r="79" spans="1:5" x14ac:dyDescent="0.3">
      <c r="A79" s="125"/>
      <c r="B79" s="126"/>
      <c r="C79" s="126">
        <v>9</v>
      </c>
      <c r="D79" s="126"/>
      <c r="E79" s="126"/>
    </row>
    <row r="80" spans="1:5" x14ac:dyDescent="0.3">
      <c r="A80" s="125"/>
      <c r="B80" s="126"/>
      <c r="C80" s="126">
        <v>9</v>
      </c>
      <c r="D80" s="126"/>
      <c r="E80" s="126"/>
    </row>
    <row r="81" spans="1:5" x14ac:dyDescent="0.3">
      <c r="A81" s="125"/>
      <c r="B81" s="126"/>
      <c r="C81" s="126">
        <v>9</v>
      </c>
      <c r="D81" s="126"/>
      <c r="E81" s="126"/>
    </row>
    <row r="82" spans="1:5" x14ac:dyDescent="0.3">
      <c r="A82" s="125"/>
      <c r="B82" s="126"/>
      <c r="C82" s="126">
        <v>9</v>
      </c>
      <c r="D82" s="126"/>
      <c r="E82" s="126"/>
    </row>
    <row r="83" spans="1:5" x14ac:dyDescent="0.3">
      <c r="A83" s="125"/>
      <c r="B83" s="126"/>
      <c r="C83" s="126">
        <v>9</v>
      </c>
      <c r="D83" s="126"/>
      <c r="E83" s="126"/>
    </row>
    <row r="84" spans="1:5" x14ac:dyDescent="0.3">
      <c r="A84" s="125"/>
      <c r="B84" s="126"/>
      <c r="C84" s="126">
        <v>9</v>
      </c>
      <c r="D84" s="126"/>
      <c r="E84" s="126"/>
    </row>
    <row r="85" spans="1:5" x14ac:dyDescent="0.3">
      <c r="A85" s="125"/>
      <c r="B85" s="126"/>
      <c r="C85" s="126">
        <v>9</v>
      </c>
      <c r="D85" s="126"/>
      <c r="E85" s="126"/>
    </row>
    <row r="86" spans="1:5" x14ac:dyDescent="0.3">
      <c r="A86" s="125"/>
      <c r="B86" s="126"/>
      <c r="C86" s="126">
        <v>9</v>
      </c>
      <c r="D86" s="126"/>
      <c r="E86" s="126"/>
    </row>
    <row r="87" spans="1:5" x14ac:dyDescent="0.3">
      <c r="A87" s="125"/>
      <c r="B87" s="126"/>
      <c r="C87" s="126">
        <v>9</v>
      </c>
      <c r="D87" s="126"/>
      <c r="E87" s="126"/>
    </row>
    <row r="88" spans="1:5" x14ac:dyDescent="0.3">
      <c r="A88" s="125"/>
      <c r="B88" s="126"/>
      <c r="C88" s="126">
        <v>9</v>
      </c>
      <c r="D88" s="126"/>
      <c r="E88" s="126"/>
    </row>
    <row r="89" spans="1:5" x14ac:dyDescent="0.3">
      <c r="A89" s="125"/>
      <c r="B89" s="126"/>
      <c r="C89" s="126">
        <v>9</v>
      </c>
      <c r="D89" s="126"/>
      <c r="E89" s="126"/>
    </row>
    <row r="90" spans="1:5" x14ac:dyDescent="0.3">
      <c r="A90" s="125"/>
      <c r="B90" s="126"/>
      <c r="C90" s="126">
        <v>9</v>
      </c>
      <c r="D90" s="126"/>
      <c r="E90" s="126"/>
    </row>
    <row r="91" spans="1:5" x14ac:dyDescent="0.3">
      <c r="A91" s="125"/>
      <c r="B91" s="126"/>
      <c r="C91" s="126">
        <v>9</v>
      </c>
      <c r="D91" s="126"/>
      <c r="E91" s="126"/>
    </row>
    <row r="92" spans="1:5" x14ac:dyDescent="0.3">
      <c r="A92" s="125"/>
      <c r="B92" s="126"/>
      <c r="C92" s="126">
        <v>9</v>
      </c>
      <c r="D92" s="126"/>
      <c r="E92" s="126"/>
    </row>
    <row r="93" spans="1:5" x14ac:dyDescent="0.3">
      <c r="A93" s="125"/>
      <c r="B93" s="126"/>
      <c r="C93" s="126">
        <v>9</v>
      </c>
      <c r="D93" s="126"/>
      <c r="E93" s="126"/>
    </row>
    <row r="94" spans="1:5" x14ac:dyDescent="0.3">
      <c r="A94" s="125"/>
      <c r="B94" s="126"/>
      <c r="C94" s="126">
        <v>9</v>
      </c>
      <c r="D94" s="126"/>
      <c r="E94" s="126"/>
    </row>
    <row r="95" spans="1:5" x14ac:dyDescent="0.3">
      <c r="A95" s="125"/>
      <c r="B95" s="126"/>
      <c r="C95" s="126">
        <v>9</v>
      </c>
      <c r="D95" s="126"/>
      <c r="E95" s="126"/>
    </row>
    <row r="96" spans="1:5" x14ac:dyDescent="0.3">
      <c r="A96" s="125"/>
      <c r="B96" s="126"/>
      <c r="C96" s="126">
        <v>9</v>
      </c>
      <c r="D96" s="126"/>
      <c r="E96" s="126"/>
    </row>
    <row r="97" spans="1:5" x14ac:dyDescent="0.3">
      <c r="A97" s="125"/>
      <c r="B97" s="126"/>
      <c r="C97" s="126">
        <v>9</v>
      </c>
      <c r="D97" s="126"/>
      <c r="E97" s="126"/>
    </row>
    <row r="98" spans="1:5" x14ac:dyDescent="0.3">
      <c r="A98" s="125"/>
      <c r="B98" s="126"/>
      <c r="C98" s="126">
        <v>9</v>
      </c>
      <c r="D98" s="126"/>
      <c r="E98" s="126"/>
    </row>
    <row r="99" spans="1:5" x14ac:dyDescent="0.3">
      <c r="A99" s="125"/>
      <c r="B99" s="126"/>
      <c r="C99" s="126">
        <v>9</v>
      </c>
      <c r="D99" s="126"/>
      <c r="E99" s="126"/>
    </row>
    <row r="100" spans="1:5" x14ac:dyDescent="0.3">
      <c r="A100" s="125"/>
      <c r="B100" s="126"/>
      <c r="C100" s="126">
        <v>9</v>
      </c>
      <c r="D100" s="126"/>
      <c r="E100" s="126"/>
    </row>
    <row r="101" spans="1:5" x14ac:dyDescent="0.3">
      <c r="A101" s="125"/>
      <c r="B101" s="126"/>
      <c r="C101" s="126">
        <v>9</v>
      </c>
      <c r="D101" s="126"/>
      <c r="E101" s="126"/>
    </row>
    <row r="102" spans="1:5" x14ac:dyDescent="0.3">
      <c r="A102" s="125"/>
      <c r="B102" s="126"/>
      <c r="C102" s="126">
        <v>9</v>
      </c>
      <c r="D102" s="126"/>
      <c r="E102" s="126"/>
    </row>
    <row r="103" spans="1:5" x14ac:dyDescent="0.3">
      <c r="A103" s="125"/>
      <c r="B103" s="126"/>
      <c r="C103" s="126">
        <v>9</v>
      </c>
      <c r="D103" s="126"/>
      <c r="E103" s="126"/>
    </row>
    <row r="104" spans="1:5" x14ac:dyDescent="0.3">
      <c r="A104" s="125"/>
      <c r="B104" s="126"/>
      <c r="C104" s="126">
        <v>9</v>
      </c>
      <c r="D104" s="126"/>
      <c r="E104" s="126"/>
    </row>
    <row r="105" spans="1:5" x14ac:dyDescent="0.3">
      <c r="A105" s="125"/>
      <c r="B105" s="126"/>
      <c r="C105" s="126">
        <v>9</v>
      </c>
      <c r="D105" s="126"/>
      <c r="E105" s="126"/>
    </row>
    <row r="106" spans="1:5" x14ac:dyDescent="0.3">
      <c r="A106" s="125"/>
      <c r="B106" s="126"/>
      <c r="C106" s="126">
        <v>9</v>
      </c>
      <c r="D106" s="126"/>
      <c r="E106" s="126"/>
    </row>
    <row r="107" spans="1:5" x14ac:dyDescent="0.3">
      <c r="A107" s="125"/>
      <c r="B107" s="126"/>
      <c r="C107" s="126">
        <v>9</v>
      </c>
      <c r="D107" s="126"/>
      <c r="E107" s="126"/>
    </row>
    <row r="108" spans="1:5" x14ac:dyDescent="0.3">
      <c r="A108" s="125"/>
      <c r="B108" s="126"/>
      <c r="C108" s="126">
        <v>9</v>
      </c>
      <c r="D108" s="126"/>
      <c r="E108" s="126"/>
    </row>
    <row r="109" spans="1:5" x14ac:dyDescent="0.3">
      <c r="A109" s="125"/>
      <c r="B109" s="126"/>
      <c r="C109" s="126">
        <v>9</v>
      </c>
      <c r="D109" s="126"/>
      <c r="E109" s="126"/>
    </row>
    <row r="110" spans="1:5" x14ac:dyDescent="0.3">
      <c r="A110" s="125"/>
      <c r="B110" s="126"/>
      <c r="C110" s="126">
        <v>9</v>
      </c>
      <c r="D110" s="126"/>
      <c r="E110" s="126"/>
    </row>
    <row r="111" spans="1:5" x14ac:dyDescent="0.3">
      <c r="A111" s="125"/>
      <c r="B111" s="126"/>
      <c r="C111" s="126">
        <v>9</v>
      </c>
      <c r="D111" s="126"/>
      <c r="E111" s="126"/>
    </row>
    <row r="112" spans="1:5" x14ac:dyDescent="0.3">
      <c r="A112" s="125"/>
      <c r="B112" s="126"/>
      <c r="C112" s="126">
        <v>9</v>
      </c>
      <c r="D112" s="126"/>
      <c r="E112" s="126"/>
    </row>
    <row r="113" spans="1:5" x14ac:dyDescent="0.3">
      <c r="A113" s="125"/>
      <c r="B113" s="126"/>
      <c r="C113" s="126">
        <v>9</v>
      </c>
      <c r="D113" s="126"/>
      <c r="E113" s="126"/>
    </row>
    <row r="114" spans="1:5" x14ac:dyDescent="0.3">
      <c r="A114" s="125"/>
      <c r="B114" s="126"/>
      <c r="C114" s="126">
        <v>9</v>
      </c>
      <c r="D114" s="126"/>
      <c r="E114" s="126"/>
    </row>
    <row r="115" spans="1:5" x14ac:dyDescent="0.3">
      <c r="A115" s="125"/>
      <c r="B115" s="126"/>
      <c r="C115" s="126">
        <v>9</v>
      </c>
      <c r="D115" s="126"/>
      <c r="E115" s="126"/>
    </row>
    <row r="116" spans="1:5" x14ac:dyDescent="0.3">
      <c r="A116" s="125"/>
      <c r="B116" s="126"/>
      <c r="C116" s="126">
        <v>9</v>
      </c>
      <c r="D116" s="126"/>
      <c r="E116" s="126"/>
    </row>
    <row r="117" spans="1:5" x14ac:dyDescent="0.3">
      <c r="A117" s="125"/>
      <c r="B117" s="126"/>
      <c r="C117" s="126">
        <v>9</v>
      </c>
      <c r="D117" s="126"/>
      <c r="E117" s="126"/>
    </row>
    <row r="118" spans="1:5" x14ac:dyDescent="0.3">
      <c r="A118" s="125"/>
      <c r="B118" s="126"/>
      <c r="C118" s="126">
        <v>9</v>
      </c>
      <c r="D118" s="126"/>
      <c r="E118" s="126"/>
    </row>
    <row r="119" spans="1:5" x14ac:dyDescent="0.3">
      <c r="A119" s="125"/>
      <c r="B119" s="126"/>
      <c r="C119" s="126">
        <v>9</v>
      </c>
      <c r="D119" s="126"/>
      <c r="E119" s="126"/>
    </row>
    <row r="120" spans="1:5" x14ac:dyDescent="0.3">
      <c r="A120" s="125"/>
      <c r="B120" s="126"/>
      <c r="C120" s="126">
        <v>9</v>
      </c>
      <c r="D120" s="126"/>
      <c r="E120" s="126"/>
    </row>
    <row r="121" spans="1:5" x14ac:dyDescent="0.3">
      <c r="A121" s="125"/>
      <c r="B121" s="126"/>
      <c r="C121" s="126">
        <v>9</v>
      </c>
      <c r="D121" s="126"/>
      <c r="E121" s="126"/>
    </row>
    <row r="122" spans="1:5" x14ac:dyDescent="0.3">
      <c r="A122" s="125"/>
      <c r="B122" s="126"/>
      <c r="C122" s="126">
        <v>9</v>
      </c>
      <c r="D122" s="126"/>
      <c r="E122" s="126"/>
    </row>
    <row r="123" spans="1:5" x14ac:dyDescent="0.3">
      <c r="A123" s="125"/>
      <c r="B123" s="126"/>
      <c r="C123" s="126">
        <v>9</v>
      </c>
      <c r="D123" s="126"/>
      <c r="E123" s="126"/>
    </row>
    <row r="124" spans="1:5" x14ac:dyDescent="0.3">
      <c r="A124" s="125"/>
      <c r="B124" s="126"/>
      <c r="C124" s="126">
        <v>9</v>
      </c>
      <c r="D124" s="126"/>
      <c r="E124" s="126"/>
    </row>
    <row r="125" spans="1:5" x14ac:dyDescent="0.3">
      <c r="A125" s="125"/>
      <c r="B125" s="126"/>
      <c r="C125" s="126">
        <v>9</v>
      </c>
      <c r="D125" s="126"/>
      <c r="E125" s="126"/>
    </row>
    <row r="126" spans="1:5" x14ac:dyDescent="0.3">
      <c r="A126" s="125"/>
      <c r="B126" s="126"/>
      <c r="C126" s="126">
        <v>9</v>
      </c>
      <c r="D126" s="126"/>
      <c r="E126" s="126"/>
    </row>
    <row r="127" spans="1:5" x14ac:dyDescent="0.3">
      <c r="A127" s="125"/>
      <c r="B127" s="126"/>
      <c r="C127" s="126">
        <v>9</v>
      </c>
      <c r="D127" s="126"/>
      <c r="E127" s="126"/>
    </row>
    <row r="128" spans="1:5" x14ac:dyDescent="0.3">
      <c r="A128" s="125"/>
      <c r="B128" s="126"/>
      <c r="C128" s="126">
        <v>9</v>
      </c>
      <c r="D128" s="126"/>
      <c r="E128" s="126"/>
    </row>
    <row r="129" spans="1:5" x14ac:dyDescent="0.3">
      <c r="A129" s="125"/>
      <c r="B129" s="126"/>
      <c r="C129" s="126">
        <v>9</v>
      </c>
      <c r="D129" s="126"/>
      <c r="E129" s="126"/>
    </row>
    <row r="130" spans="1:5" x14ac:dyDescent="0.3">
      <c r="A130" s="125"/>
      <c r="B130" s="126"/>
      <c r="C130" s="126">
        <v>9</v>
      </c>
      <c r="D130" s="126"/>
      <c r="E130" s="126"/>
    </row>
    <row r="131" spans="1:5" x14ac:dyDescent="0.3">
      <c r="A131" s="125"/>
      <c r="B131" s="126"/>
      <c r="C131" s="126">
        <v>9</v>
      </c>
      <c r="D131" s="126"/>
      <c r="E131" s="126"/>
    </row>
    <row r="132" spans="1:5" x14ac:dyDescent="0.3">
      <c r="A132" s="125"/>
      <c r="B132" s="126"/>
      <c r="C132" s="126">
        <v>9</v>
      </c>
      <c r="D132" s="126"/>
      <c r="E132" s="126"/>
    </row>
    <row r="133" spans="1:5" x14ac:dyDescent="0.3">
      <c r="A133" s="125"/>
      <c r="B133" s="126"/>
      <c r="C133" s="126">
        <v>9</v>
      </c>
      <c r="D133" s="126"/>
      <c r="E133" s="126"/>
    </row>
    <row r="134" spans="1:5" x14ac:dyDescent="0.3">
      <c r="A134" s="125"/>
      <c r="B134" s="126"/>
      <c r="C134" s="126">
        <v>9</v>
      </c>
      <c r="D134" s="126"/>
      <c r="E134" s="126"/>
    </row>
    <row r="135" spans="1:5" x14ac:dyDescent="0.3">
      <c r="A135" s="125"/>
      <c r="B135" s="126"/>
      <c r="C135" s="126">
        <v>9</v>
      </c>
      <c r="D135" s="126"/>
      <c r="E135" s="126"/>
    </row>
    <row r="136" spans="1:5" x14ac:dyDescent="0.3">
      <c r="A136" s="125"/>
      <c r="B136" s="126"/>
      <c r="C136" s="126">
        <v>9</v>
      </c>
      <c r="D136" s="126"/>
      <c r="E136" s="126"/>
    </row>
    <row r="137" spans="1:5" x14ac:dyDescent="0.3">
      <c r="A137" s="125"/>
      <c r="B137" s="126"/>
      <c r="C137" s="126">
        <v>9</v>
      </c>
      <c r="D137" s="126"/>
      <c r="E137" s="126"/>
    </row>
    <row r="138" spans="1:5" x14ac:dyDescent="0.3">
      <c r="A138" s="125"/>
      <c r="B138" s="126"/>
      <c r="C138" s="126">
        <v>9</v>
      </c>
      <c r="D138" s="126"/>
      <c r="E138" s="126"/>
    </row>
    <row r="139" spans="1:5" x14ac:dyDescent="0.3">
      <c r="A139" s="125"/>
      <c r="B139" s="126"/>
      <c r="C139" s="126">
        <v>9</v>
      </c>
      <c r="D139" s="126"/>
      <c r="E139" s="126"/>
    </row>
    <row r="140" spans="1:5" x14ac:dyDescent="0.3">
      <c r="A140" s="125"/>
      <c r="B140" s="126"/>
      <c r="C140" s="126">
        <v>9</v>
      </c>
      <c r="D140" s="126"/>
      <c r="E140" s="126"/>
    </row>
    <row r="141" spans="1:5" x14ac:dyDescent="0.3">
      <c r="A141" s="124"/>
      <c r="C141" s="126">
        <v>9</v>
      </c>
    </row>
    <row r="142" spans="1:5" x14ac:dyDescent="0.3">
      <c r="A142" s="124"/>
      <c r="C142" s="126">
        <v>9</v>
      </c>
    </row>
    <row r="143" spans="1:5" x14ac:dyDescent="0.3">
      <c r="A143" s="124"/>
      <c r="C143" s="126">
        <v>9</v>
      </c>
    </row>
    <row r="144" spans="1:5" x14ac:dyDescent="0.3">
      <c r="A144" s="124"/>
      <c r="C144" s="126">
        <v>9</v>
      </c>
    </row>
    <row r="145" spans="1:3" x14ac:dyDescent="0.3">
      <c r="A145" s="124"/>
      <c r="C145" s="126">
        <v>9</v>
      </c>
    </row>
    <row r="146" spans="1:3" x14ac:dyDescent="0.3">
      <c r="A146" s="124"/>
      <c r="C146" s="126">
        <v>9</v>
      </c>
    </row>
    <row r="147" spans="1:3" x14ac:dyDescent="0.3">
      <c r="A147" s="124"/>
      <c r="C147" s="126">
        <v>9</v>
      </c>
    </row>
    <row r="148" spans="1:3" x14ac:dyDescent="0.3">
      <c r="A148" s="124"/>
      <c r="C148" s="126">
        <v>9</v>
      </c>
    </row>
    <row r="149" spans="1:3" x14ac:dyDescent="0.3">
      <c r="A149" s="124"/>
      <c r="C149" s="126">
        <v>9</v>
      </c>
    </row>
    <row r="150" spans="1:3" x14ac:dyDescent="0.3">
      <c r="A150" s="124"/>
      <c r="C150" s="126">
        <v>9</v>
      </c>
    </row>
    <row r="151" spans="1:3" x14ac:dyDescent="0.3">
      <c r="A151" s="124"/>
      <c r="C151" s="126">
        <v>9</v>
      </c>
    </row>
    <row r="152" spans="1:3" x14ac:dyDescent="0.3">
      <c r="A152" s="124"/>
      <c r="C152" s="126">
        <v>9</v>
      </c>
    </row>
    <row r="153" spans="1:3" x14ac:dyDescent="0.3">
      <c r="A153" s="124"/>
      <c r="C153" s="126">
        <v>9</v>
      </c>
    </row>
    <row r="154" spans="1:3" x14ac:dyDescent="0.3">
      <c r="A154" s="124"/>
      <c r="C154" s="126">
        <v>9</v>
      </c>
    </row>
    <row r="155" spans="1:3" x14ac:dyDescent="0.3">
      <c r="A155" s="124"/>
      <c r="C155" s="126">
        <v>9</v>
      </c>
    </row>
    <row r="156" spans="1:3" x14ac:dyDescent="0.3">
      <c r="A156" s="124"/>
      <c r="C156" s="126">
        <v>9</v>
      </c>
    </row>
    <row r="157" spans="1:3" x14ac:dyDescent="0.3">
      <c r="A157" s="124"/>
      <c r="C157" s="126">
        <v>9</v>
      </c>
    </row>
    <row r="158" spans="1:3" x14ac:dyDescent="0.3">
      <c r="A158" s="124"/>
      <c r="C158" s="126">
        <v>9</v>
      </c>
    </row>
    <row r="159" spans="1:3" x14ac:dyDescent="0.3">
      <c r="A159" s="124"/>
      <c r="C159" s="126">
        <v>9</v>
      </c>
    </row>
    <row r="160" spans="1:3" x14ac:dyDescent="0.3">
      <c r="A160" s="124"/>
      <c r="C160" s="126">
        <v>9</v>
      </c>
    </row>
    <row r="161" spans="1:3" x14ac:dyDescent="0.3">
      <c r="A161" s="124"/>
      <c r="C161" s="126">
        <v>9</v>
      </c>
    </row>
    <row r="162" spans="1:3" x14ac:dyDescent="0.3">
      <c r="A162" s="124"/>
      <c r="C162" s="126">
        <v>9</v>
      </c>
    </row>
    <row r="163" spans="1:3" x14ac:dyDescent="0.3">
      <c r="A163" s="124"/>
      <c r="C163" s="126">
        <v>9</v>
      </c>
    </row>
    <row r="164" spans="1:3" x14ac:dyDescent="0.3">
      <c r="A164" s="124"/>
      <c r="C164" s="126">
        <v>9</v>
      </c>
    </row>
    <row r="165" spans="1:3" x14ac:dyDescent="0.3">
      <c r="A165" s="124"/>
      <c r="C165" s="126">
        <v>9</v>
      </c>
    </row>
    <row r="166" spans="1:3" x14ac:dyDescent="0.3">
      <c r="A166" s="124"/>
      <c r="C166" s="126">
        <v>9</v>
      </c>
    </row>
    <row r="167" spans="1:3" x14ac:dyDescent="0.3">
      <c r="A167" s="124"/>
      <c r="C167" s="126">
        <v>9</v>
      </c>
    </row>
    <row r="168" spans="1:3" x14ac:dyDescent="0.3">
      <c r="A168" s="124"/>
      <c r="C168" s="126">
        <v>9</v>
      </c>
    </row>
    <row r="169" spans="1:3" x14ac:dyDescent="0.3">
      <c r="A169" s="124"/>
      <c r="C169" s="126">
        <v>9</v>
      </c>
    </row>
    <row r="170" spans="1:3" x14ac:dyDescent="0.3">
      <c r="A170" s="124"/>
      <c r="C170" s="126">
        <v>9</v>
      </c>
    </row>
    <row r="171" spans="1:3" x14ac:dyDescent="0.3">
      <c r="A171" s="124"/>
      <c r="C171" s="126">
        <v>9</v>
      </c>
    </row>
    <row r="172" spans="1:3" x14ac:dyDescent="0.3">
      <c r="A172" s="124"/>
      <c r="C172" s="126">
        <v>9</v>
      </c>
    </row>
    <row r="173" spans="1:3" x14ac:dyDescent="0.3">
      <c r="A173" s="124"/>
      <c r="C173" s="126">
        <v>9</v>
      </c>
    </row>
    <row r="174" spans="1:3" x14ac:dyDescent="0.3">
      <c r="A174" s="124"/>
      <c r="C174" s="126">
        <v>9</v>
      </c>
    </row>
    <row r="175" spans="1:3" x14ac:dyDescent="0.3">
      <c r="A175" s="124"/>
      <c r="C175" s="126">
        <v>9</v>
      </c>
    </row>
    <row r="176" spans="1:3" x14ac:dyDescent="0.3">
      <c r="A176" s="124"/>
      <c r="C176" s="126">
        <v>9</v>
      </c>
    </row>
    <row r="177" spans="1:3" x14ac:dyDescent="0.3">
      <c r="A177" s="124"/>
      <c r="C177" s="126">
        <v>9</v>
      </c>
    </row>
    <row r="178" spans="1:3" x14ac:dyDescent="0.3">
      <c r="A178" s="124"/>
      <c r="C178" s="126">
        <v>9</v>
      </c>
    </row>
    <row r="179" spans="1:3" x14ac:dyDescent="0.3">
      <c r="A179" s="124"/>
      <c r="C179" s="126">
        <v>9</v>
      </c>
    </row>
    <row r="180" spans="1:3" x14ac:dyDescent="0.3">
      <c r="A180" s="124"/>
      <c r="C180" s="126">
        <v>9</v>
      </c>
    </row>
    <row r="181" spans="1:3" x14ac:dyDescent="0.3">
      <c r="A181" s="124"/>
      <c r="C181" s="126">
        <v>9</v>
      </c>
    </row>
    <row r="182" spans="1:3" x14ac:dyDescent="0.3">
      <c r="A182" s="124"/>
      <c r="C182" s="126">
        <v>9</v>
      </c>
    </row>
    <row r="183" spans="1:3" x14ac:dyDescent="0.3">
      <c r="A183" s="124"/>
      <c r="C183" s="126">
        <v>9</v>
      </c>
    </row>
    <row r="184" spans="1:3" x14ac:dyDescent="0.3">
      <c r="A184" s="124"/>
      <c r="C184" s="126">
        <v>9</v>
      </c>
    </row>
    <row r="185" spans="1:3" x14ac:dyDescent="0.3">
      <c r="A185" s="124"/>
      <c r="C185" s="126">
        <v>9</v>
      </c>
    </row>
    <row r="186" spans="1:3" x14ac:dyDescent="0.3">
      <c r="A186" s="124"/>
      <c r="C186" s="126">
        <v>9</v>
      </c>
    </row>
    <row r="187" spans="1:3" x14ac:dyDescent="0.3">
      <c r="A187" s="124"/>
      <c r="C187" s="126">
        <v>9</v>
      </c>
    </row>
    <row r="188" spans="1:3" x14ac:dyDescent="0.3">
      <c r="A188" s="124"/>
      <c r="C188" s="126">
        <v>9</v>
      </c>
    </row>
    <row r="189" spans="1:3" x14ac:dyDescent="0.3">
      <c r="A189" s="124"/>
      <c r="C189" s="126">
        <v>9</v>
      </c>
    </row>
    <row r="190" spans="1:3" x14ac:dyDescent="0.3">
      <c r="A190" s="124"/>
      <c r="C190" s="126">
        <v>9</v>
      </c>
    </row>
    <row r="191" spans="1:3" x14ac:dyDescent="0.3">
      <c r="A191" s="124"/>
      <c r="C191" s="126">
        <v>9</v>
      </c>
    </row>
    <row r="192" spans="1:3" x14ac:dyDescent="0.3">
      <c r="A192" s="124"/>
      <c r="C192" s="126">
        <v>9</v>
      </c>
    </row>
    <row r="193" spans="1:3" x14ac:dyDescent="0.3">
      <c r="A193" s="124"/>
      <c r="C193" s="126">
        <v>9</v>
      </c>
    </row>
    <row r="194" spans="1:3" x14ac:dyDescent="0.3">
      <c r="A194" s="124"/>
      <c r="C194" s="126">
        <v>9</v>
      </c>
    </row>
    <row r="195" spans="1:3" x14ac:dyDescent="0.3">
      <c r="A195" s="124"/>
      <c r="C195" s="126">
        <v>9</v>
      </c>
    </row>
    <row r="196" spans="1:3" x14ac:dyDescent="0.3">
      <c r="A196" s="124"/>
      <c r="C196" s="126">
        <v>9</v>
      </c>
    </row>
    <row r="197" spans="1:3" x14ac:dyDescent="0.3">
      <c r="A197" s="124"/>
      <c r="C197" s="126">
        <v>9</v>
      </c>
    </row>
    <row r="198" spans="1:3" x14ac:dyDescent="0.3">
      <c r="A198" s="124"/>
      <c r="C198" s="126">
        <v>9</v>
      </c>
    </row>
    <row r="199" spans="1:3" x14ac:dyDescent="0.3">
      <c r="A199" s="124"/>
      <c r="C199" s="126">
        <v>9</v>
      </c>
    </row>
    <row r="200" spans="1:3" x14ac:dyDescent="0.3">
      <c r="A200" s="124"/>
      <c r="C200" s="126">
        <v>9</v>
      </c>
    </row>
    <row r="201" spans="1:3" x14ac:dyDescent="0.3">
      <c r="A201" s="124"/>
      <c r="C201" s="126">
        <v>9</v>
      </c>
    </row>
    <row r="202" spans="1:3" x14ac:dyDescent="0.3">
      <c r="A202" s="124"/>
      <c r="C202" s="126">
        <v>9</v>
      </c>
    </row>
    <row r="203" spans="1:3" x14ac:dyDescent="0.3">
      <c r="A203" s="124"/>
      <c r="C203" s="126">
        <v>9</v>
      </c>
    </row>
    <row r="204" spans="1:3" x14ac:dyDescent="0.3">
      <c r="A204" s="124"/>
      <c r="C204" s="126">
        <v>9</v>
      </c>
    </row>
    <row r="205" spans="1:3" x14ac:dyDescent="0.3">
      <c r="A205" s="124"/>
      <c r="C205" s="126">
        <v>9</v>
      </c>
    </row>
    <row r="206" spans="1:3" x14ac:dyDescent="0.3">
      <c r="A206" s="124"/>
      <c r="C206" s="126">
        <v>9</v>
      </c>
    </row>
    <row r="207" spans="1:3" x14ac:dyDescent="0.3">
      <c r="A207" s="124"/>
      <c r="C207" s="126">
        <v>9</v>
      </c>
    </row>
    <row r="208" spans="1:3" x14ac:dyDescent="0.3">
      <c r="A208" s="124"/>
      <c r="C208" s="126">
        <v>9</v>
      </c>
    </row>
    <row r="209" spans="1:3" x14ac:dyDescent="0.3">
      <c r="A209" s="124"/>
      <c r="C209" s="126">
        <v>9</v>
      </c>
    </row>
    <row r="210" spans="1:3" x14ac:dyDescent="0.3">
      <c r="A210" s="124"/>
      <c r="C210" s="126">
        <v>9</v>
      </c>
    </row>
    <row r="211" spans="1:3" x14ac:dyDescent="0.3">
      <c r="A211" s="124"/>
      <c r="C211" s="126">
        <v>9</v>
      </c>
    </row>
    <row r="212" spans="1:3" x14ac:dyDescent="0.3">
      <c r="A212" s="124"/>
      <c r="C212" s="126">
        <v>9</v>
      </c>
    </row>
    <row r="213" spans="1:3" x14ac:dyDescent="0.3">
      <c r="A213" s="124"/>
      <c r="C213" s="126">
        <v>9</v>
      </c>
    </row>
    <row r="214" spans="1:3" x14ac:dyDescent="0.3">
      <c r="A214" s="124"/>
      <c r="C214" s="126">
        <v>9</v>
      </c>
    </row>
    <row r="215" spans="1:3" x14ac:dyDescent="0.3">
      <c r="A215" s="124"/>
      <c r="C215" s="126">
        <v>9</v>
      </c>
    </row>
    <row r="216" spans="1:3" x14ac:dyDescent="0.3">
      <c r="A216" s="124"/>
      <c r="C216" s="126">
        <v>9</v>
      </c>
    </row>
    <row r="217" spans="1:3" x14ac:dyDescent="0.3">
      <c r="A217" s="124"/>
      <c r="C217" s="126">
        <v>9</v>
      </c>
    </row>
    <row r="218" spans="1:3" x14ac:dyDescent="0.3">
      <c r="A218" s="124"/>
      <c r="C218" s="126">
        <v>9</v>
      </c>
    </row>
    <row r="219" spans="1:3" x14ac:dyDescent="0.3">
      <c r="A219" s="124"/>
      <c r="C219" s="126">
        <v>9</v>
      </c>
    </row>
    <row r="220" spans="1:3" x14ac:dyDescent="0.3">
      <c r="A220" s="124"/>
      <c r="C220" s="126">
        <v>9</v>
      </c>
    </row>
    <row r="221" spans="1:3" x14ac:dyDescent="0.3">
      <c r="A221" s="124"/>
      <c r="C221" s="126">
        <v>9</v>
      </c>
    </row>
    <row r="222" spans="1:3" x14ac:dyDescent="0.3">
      <c r="A222" s="124"/>
      <c r="C222" s="126">
        <v>9</v>
      </c>
    </row>
    <row r="223" spans="1:3" x14ac:dyDescent="0.3">
      <c r="A223" s="124"/>
      <c r="C223" s="126">
        <v>9</v>
      </c>
    </row>
    <row r="224" spans="1:3" x14ac:dyDescent="0.3">
      <c r="A224" s="124"/>
      <c r="C224" s="126">
        <v>9</v>
      </c>
    </row>
    <row r="225" spans="1:3" x14ac:dyDescent="0.3">
      <c r="A225" s="124"/>
      <c r="C225" s="126">
        <v>9</v>
      </c>
    </row>
    <row r="226" spans="1:3" x14ac:dyDescent="0.3">
      <c r="A226" s="124"/>
      <c r="C226" s="126">
        <v>9</v>
      </c>
    </row>
    <row r="227" spans="1:3" x14ac:dyDescent="0.3">
      <c r="A227" s="124"/>
      <c r="C227" s="126">
        <v>9</v>
      </c>
    </row>
    <row r="228" spans="1:3" x14ac:dyDescent="0.3">
      <c r="A228" s="124"/>
      <c r="C228" s="126">
        <v>9</v>
      </c>
    </row>
    <row r="229" spans="1:3" x14ac:dyDescent="0.3">
      <c r="A229" s="124"/>
      <c r="C229" s="126">
        <v>9</v>
      </c>
    </row>
    <row r="230" spans="1:3" x14ac:dyDescent="0.3">
      <c r="A230" s="124"/>
      <c r="C230" s="126">
        <v>9</v>
      </c>
    </row>
    <row r="231" spans="1:3" x14ac:dyDescent="0.3">
      <c r="A231" s="124"/>
      <c r="C231" s="126">
        <v>9</v>
      </c>
    </row>
    <row r="232" spans="1:3" x14ac:dyDescent="0.3">
      <c r="A232" s="124"/>
      <c r="C232" s="126">
        <v>9</v>
      </c>
    </row>
    <row r="233" spans="1:3" x14ac:dyDescent="0.3">
      <c r="A233" s="124"/>
      <c r="C233" s="126">
        <v>9</v>
      </c>
    </row>
    <row r="234" spans="1:3" x14ac:dyDescent="0.3">
      <c r="A234" s="124"/>
      <c r="C234" s="126">
        <v>9</v>
      </c>
    </row>
    <row r="235" spans="1:3" x14ac:dyDescent="0.3">
      <c r="A235" s="124"/>
      <c r="C235" s="126">
        <v>9</v>
      </c>
    </row>
    <row r="236" spans="1:3" x14ac:dyDescent="0.3">
      <c r="A236" s="124"/>
      <c r="C236" s="126">
        <v>9</v>
      </c>
    </row>
    <row r="237" spans="1:3" x14ac:dyDescent="0.3">
      <c r="A237" s="124"/>
      <c r="C237" s="126">
        <v>9</v>
      </c>
    </row>
    <row r="238" spans="1:3" x14ac:dyDescent="0.3">
      <c r="A238" s="124"/>
      <c r="C238" s="126">
        <v>9</v>
      </c>
    </row>
    <row r="239" spans="1:3" x14ac:dyDescent="0.3">
      <c r="A239" s="124"/>
      <c r="C239" s="126">
        <v>9</v>
      </c>
    </row>
    <row r="240" spans="1:3" x14ac:dyDescent="0.3">
      <c r="A240" s="124"/>
      <c r="C240" s="126">
        <v>9</v>
      </c>
    </row>
    <row r="241" spans="1:3" x14ac:dyDescent="0.3">
      <c r="A241" s="124"/>
      <c r="C241" s="126">
        <v>9</v>
      </c>
    </row>
    <row r="242" spans="1:3" x14ac:dyDescent="0.3">
      <c r="A242" s="124"/>
      <c r="C242" s="126">
        <v>9</v>
      </c>
    </row>
    <row r="243" spans="1:3" x14ac:dyDescent="0.3">
      <c r="A243" s="124"/>
      <c r="C243" s="126">
        <v>9</v>
      </c>
    </row>
    <row r="244" spans="1:3" x14ac:dyDescent="0.3">
      <c r="A244" s="124"/>
      <c r="C244" s="126">
        <v>9</v>
      </c>
    </row>
    <row r="245" spans="1:3" x14ac:dyDescent="0.3">
      <c r="A245" s="124"/>
      <c r="C245" s="126">
        <v>9</v>
      </c>
    </row>
    <row r="246" spans="1:3" x14ac:dyDescent="0.3">
      <c r="A246" s="124"/>
      <c r="C246" s="126">
        <v>9</v>
      </c>
    </row>
    <row r="247" spans="1:3" x14ac:dyDescent="0.3">
      <c r="A247" s="124"/>
      <c r="C247" s="126">
        <v>9</v>
      </c>
    </row>
    <row r="248" spans="1:3" x14ac:dyDescent="0.3">
      <c r="A248" s="124"/>
      <c r="C248" s="126">
        <v>9</v>
      </c>
    </row>
    <row r="249" spans="1:3" x14ac:dyDescent="0.3">
      <c r="A249" s="124"/>
      <c r="C249" s="126">
        <v>9</v>
      </c>
    </row>
    <row r="250" spans="1:3" x14ac:dyDescent="0.3">
      <c r="A250" s="124"/>
      <c r="C250" s="126">
        <v>9</v>
      </c>
    </row>
    <row r="251" spans="1:3" x14ac:dyDescent="0.3">
      <c r="A251" s="124"/>
      <c r="C251" s="126">
        <v>9</v>
      </c>
    </row>
    <row r="252" spans="1:3" x14ac:dyDescent="0.3">
      <c r="A252" s="124"/>
      <c r="C252" s="126">
        <v>9</v>
      </c>
    </row>
    <row r="253" spans="1:3" x14ac:dyDescent="0.3">
      <c r="A253" s="124"/>
      <c r="C253" s="126">
        <v>9</v>
      </c>
    </row>
    <row r="254" spans="1:3" x14ac:dyDescent="0.3">
      <c r="A254" s="124"/>
      <c r="C254" s="126">
        <v>9</v>
      </c>
    </row>
    <row r="255" spans="1:3" x14ac:dyDescent="0.3">
      <c r="A255" s="124"/>
      <c r="C255" s="126">
        <v>9</v>
      </c>
    </row>
    <row r="256" spans="1:3" x14ac:dyDescent="0.3">
      <c r="A256" s="124"/>
      <c r="C256" s="126">
        <v>9</v>
      </c>
    </row>
    <row r="257" spans="1:3" x14ac:dyDescent="0.3">
      <c r="A257" s="124"/>
      <c r="C257" s="126">
        <v>9</v>
      </c>
    </row>
    <row r="258" spans="1:3" x14ac:dyDescent="0.3">
      <c r="A258" s="124"/>
      <c r="C258" s="126">
        <v>9</v>
      </c>
    </row>
    <row r="259" spans="1:3" x14ac:dyDescent="0.3">
      <c r="A259" s="124"/>
      <c r="C259" s="126">
        <v>9</v>
      </c>
    </row>
    <row r="260" spans="1:3" x14ac:dyDescent="0.3">
      <c r="A260" s="124"/>
      <c r="C260" s="126">
        <v>9</v>
      </c>
    </row>
    <row r="261" spans="1:3" x14ac:dyDescent="0.3">
      <c r="A261" s="124"/>
      <c r="C261" s="126">
        <v>9</v>
      </c>
    </row>
    <row r="262" spans="1:3" x14ac:dyDescent="0.3">
      <c r="A262" s="124"/>
      <c r="C262" s="126">
        <v>9</v>
      </c>
    </row>
    <row r="263" spans="1:3" x14ac:dyDescent="0.3">
      <c r="A263" s="124"/>
      <c r="C263" s="126">
        <v>9</v>
      </c>
    </row>
    <row r="264" spans="1:3" x14ac:dyDescent="0.3">
      <c r="A264" s="124"/>
      <c r="C264" s="126">
        <v>9</v>
      </c>
    </row>
    <row r="265" spans="1:3" x14ac:dyDescent="0.3">
      <c r="A265" s="124"/>
      <c r="C265" s="126">
        <v>9</v>
      </c>
    </row>
    <row r="266" spans="1:3" x14ac:dyDescent="0.3">
      <c r="A266" s="124"/>
      <c r="C266" s="126">
        <v>9</v>
      </c>
    </row>
    <row r="267" spans="1:3" x14ac:dyDescent="0.3">
      <c r="A267" s="124"/>
      <c r="C267" s="126">
        <v>9</v>
      </c>
    </row>
    <row r="268" spans="1:3" x14ac:dyDescent="0.3">
      <c r="A268" s="124"/>
      <c r="C268" s="126">
        <v>9</v>
      </c>
    </row>
    <row r="269" spans="1:3" x14ac:dyDescent="0.3">
      <c r="A269" s="124"/>
      <c r="C269" s="126">
        <v>9</v>
      </c>
    </row>
    <row r="270" spans="1:3" x14ac:dyDescent="0.3">
      <c r="A270" s="124"/>
      <c r="C270" s="126">
        <v>9</v>
      </c>
    </row>
    <row r="271" spans="1:3" x14ac:dyDescent="0.3">
      <c r="A271" s="124"/>
      <c r="C271" s="126">
        <v>9</v>
      </c>
    </row>
    <row r="272" spans="1:3" x14ac:dyDescent="0.3">
      <c r="A272" s="124"/>
      <c r="C272" s="126">
        <v>9</v>
      </c>
    </row>
    <row r="273" spans="1:3" x14ac:dyDescent="0.3">
      <c r="A273" s="124"/>
      <c r="C273" s="126">
        <v>9</v>
      </c>
    </row>
    <row r="274" spans="1:3" x14ac:dyDescent="0.3">
      <c r="A274" s="124"/>
      <c r="C274" s="126">
        <v>9</v>
      </c>
    </row>
    <row r="275" spans="1:3" x14ac:dyDescent="0.3">
      <c r="A275" s="124"/>
      <c r="C275" s="126">
        <v>9</v>
      </c>
    </row>
    <row r="276" spans="1:3" x14ac:dyDescent="0.3">
      <c r="A276" s="124"/>
      <c r="C276" s="126">
        <v>9</v>
      </c>
    </row>
    <row r="277" spans="1:3" x14ac:dyDescent="0.3">
      <c r="A277" s="124"/>
      <c r="C277" s="126">
        <v>9</v>
      </c>
    </row>
    <row r="278" spans="1:3" x14ac:dyDescent="0.3">
      <c r="A278" s="124"/>
      <c r="C278" s="126">
        <v>9</v>
      </c>
    </row>
    <row r="279" spans="1:3" x14ac:dyDescent="0.3">
      <c r="A279" s="124"/>
      <c r="C279" s="126">
        <v>9</v>
      </c>
    </row>
    <row r="280" spans="1:3" x14ac:dyDescent="0.3">
      <c r="A280" s="124"/>
      <c r="C280" s="126">
        <v>9</v>
      </c>
    </row>
    <row r="281" spans="1:3" x14ac:dyDescent="0.3">
      <c r="A281" s="124"/>
      <c r="C281" s="126">
        <v>9</v>
      </c>
    </row>
    <row r="282" spans="1:3" x14ac:dyDescent="0.3">
      <c r="A282" s="124"/>
      <c r="C282" s="126">
        <v>9</v>
      </c>
    </row>
    <row r="283" spans="1:3" x14ac:dyDescent="0.3">
      <c r="A283" s="124"/>
      <c r="C283" s="126">
        <v>9</v>
      </c>
    </row>
    <row r="284" spans="1:3" x14ac:dyDescent="0.3">
      <c r="A284" s="124"/>
      <c r="C284" s="126">
        <v>9</v>
      </c>
    </row>
    <row r="285" spans="1:3" x14ac:dyDescent="0.3">
      <c r="A285" s="124"/>
      <c r="C285" s="126">
        <v>9</v>
      </c>
    </row>
    <row r="286" spans="1:3" x14ac:dyDescent="0.3">
      <c r="A286" s="124"/>
      <c r="C286" s="126">
        <v>9</v>
      </c>
    </row>
    <row r="287" spans="1:3" x14ac:dyDescent="0.3">
      <c r="A287" s="124"/>
      <c r="C287" s="126">
        <v>9</v>
      </c>
    </row>
    <row r="288" spans="1:3" x14ac:dyDescent="0.3">
      <c r="A288" s="124"/>
      <c r="C288" s="126">
        <v>9</v>
      </c>
    </row>
    <row r="289" spans="1:3" x14ac:dyDescent="0.3">
      <c r="A289" s="124"/>
      <c r="C289" s="126">
        <v>9</v>
      </c>
    </row>
    <row r="290" spans="1:3" x14ac:dyDescent="0.3">
      <c r="A290" s="124"/>
      <c r="C290" s="126">
        <v>9</v>
      </c>
    </row>
    <row r="291" spans="1:3" x14ac:dyDescent="0.3">
      <c r="A291" s="124"/>
      <c r="C291" s="126">
        <v>9</v>
      </c>
    </row>
    <row r="292" spans="1:3" x14ac:dyDescent="0.3">
      <c r="A292" s="124"/>
      <c r="C292" s="126">
        <v>9</v>
      </c>
    </row>
    <row r="293" spans="1:3" x14ac:dyDescent="0.3">
      <c r="A293" s="124"/>
      <c r="C293" s="126">
        <v>9</v>
      </c>
    </row>
    <row r="294" spans="1:3" x14ac:dyDescent="0.3">
      <c r="A294" s="124"/>
      <c r="C294" s="126">
        <v>9</v>
      </c>
    </row>
    <row r="295" spans="1:3" x14ac:dyDescent="0.3">
      <c r="A295" s="124"/>
      <c r="C295" s="126">
        <v>9</v>
      </c>
    </row>
    <row r="296" spans="1:3" x14ac:dyDescent="0.3">
      <c r="A296" s="124"/>
      <c r="C296" s="126">
        <v>9</v>
      </c>
    </row>
    <row r="297" spans="1:3" x14ac:dyDescent="0.3">
      <c r="A297" s="124"/>
      <c r="C297" s="126">
        <v>9</v>
      </c>
    </row>
    <row r="298" spans="1:3" x14ac:dyDescent="0.3">
      <c r="A298" s="124"/>
      <c r="C298" s="126">
        <v>9</v>
      </c>
    </row>
    <row r="299" spans="1:3" x14ac:dyDescent="0.3">
      <c r="A299" s="124"/>
      <c r="C299" s="126">
        <v>9</v>
      </c>
    </row>
    <row r="300" spans="1:3" x14ac:dyDescent="0.3">
      <c r="A300" s="124"/>
      <c r="C300" s="126">
        <v>9</v>
      </c>
    </row>
    <row r="301" spans="1:3" x14ac:dyDescent="0.3">
      <c r="A301" s="124"/>
      <c r="C301" s="126">
        <v>9</v>
      </c>
    </row>
    <row r="302" spans="1:3" x14ac:dyDescent="0.3">
      <c r="A302" s="124"/>
      <c r="C302" s="126">
        <v>9</v>
      </c>
    </row>
    <row r="303" spans="1:3" x14ac:dyDescent="0.3">
      <c r="A303" s="124"/>
      <c r="C303" s="126">
        <v>9</v>
      </c>
    </row>
    <row r="304" spans="1:3" x14ac:dyDescent="0.3">
      <c r="A304" s="124"/>
      <c r="C304" s="126">
        <v>9</v>
      </c>
    </row>
    <row r="305" spans="1:3" x14ac:dyDescent="0.3">
      <c r="A305" s="124"/>
      <c r="C305" s="126">
        <v>9</v>
      </c>
    </row>
    <row r="306" spans="1:3" x14ac:dyDescent="0.3">
      <c r="A306" s="124"/>
      <c r="C306" s="126">
        <v>9</v>
      </c>
    </row>
    <row r="307" spans="1:3" x14ac:dyDescent="0.3">
      <c r="A307" s="124"/>
      <c r="C307" s="126">
        <v>9</v>
      </c>
    </row>
    <row r="308" spans="1:3" x14ac:dyDescent="0.3">
      <c r="A308" s="124"/>
      <c r="C308" s="126">
        <v>9</v>
      </c>
    </row>
    <row r="309" spans="1:3" x14ac:dyDescent="0.3">
      <c r="A309" s="124"/>
      <c r="C309" s="126">
        <v>9</v>
      </c>
    </row>
    <row r="310" spans="1:3" x14ac:dyDescent="0.3">
      <c r="A310" s="124"/>
      <c r="C310" s="126">
        <v>9</v>
      </c>
    </row>
    <row r="311" spans="1:3" x14ac:dyDescent="0.3">
      <c r="A311" s="124"/>
      <c r="C311" s="126">
        <v>9</v>
      </c>
    </row>
    <row r="312" spans="1:3" x14ac:dyDescent="0.3">
      <c r="A312" s="124"/>
      <c r="C312" s="126">
        <v>9</v>
      </c>
    </row>
    <row r="313" spans="1:3" x14ac:dyDescent="0.3">
      <c r="A313" s="124"/>
      <c r="C313" s="126">
        <v>9</v>
      </c>
    </row>
    <row r="314" spans="1:3" x14ac:dyDescent="0.3">
      <c r="A314" s="124"/>
      <c r="C314" s="126">
        <v>9</v>
      </c>
    </row>
    <row r="315" spans="1:3" x14ac:dyDescent="0.3">
      <c r="A315" s="124"/>
      <c r="C315" s="126">
        <v>9</v>
      </c>
    </row>
    <row r="316" spans="1:3" x14ac:dyDescent="0.3">
      <c r="A316" s="124"/>
      <c r="C316" s="126">
        <v>9</v>
      </c>
    </row>
    <row r="317" spans="1:3" x14ac:dyDescent="0.3">
      <c r="A317" s="124"/>
      <c r="C317" s="126">
        <v>9</v>
      </c>
    </row>
    <row r="318" spans="1:3" x14ac:dyDescent="0.3">
      <c r="A318" s="124"/>
      <c r="C318" s="126">
        <v>9</v>
      </c>
    </row>
    <row r="319" spans="1:3" x14ac:dyDescent="0.3">
      <c r="A319" s="124"/>
      <c r="C319" s="126">
        <v>9</v>
      </c>
    </row>
    <row r="320" spans="1:3" x14ac:dyDescent="0.3">
      <c r="A320" s="124"/>
      <c r="C320" s="126"/>
    </row>
    <row r="321" spans="1:3" x14ac:dyDescent="0.3">
      <c r="A321" s="124"/>
      <c r="C321" s="126"/>
    </row>
    <row r="322" spans="1:3" x14ac:dyDescent="0.3">
      <c r="A322" s="124"/>
      <c r="C322" s="126"/>
    </row>
    <row r="323" spans="1:3" x14ac:dyDescent="0.3">
      <c r="A323" s="124"/>
      <c r="C323" s="126"/>
    </row>
    <row r="324" spans="1:3" x14ac:dyDescent="0.3">
      <c r="A324" s="124"/>
      <c r="C324" s="126"/>
    </row>
    <row r="325" spans="1:3" x14ac:dyDescent="0.3">
      <c r="A325" s="124"/>
      <c r="C325" s="126"/>
    </row>
    <row r="326" spans="1:3" x14ac:dyDescent="0.3">
      <c r="A326" s="124"/>
      <c r="C326" s="126"/>
    </row>
    <row r="327" spans="1:3" x14ac:dyDescent="0.3">
      <c r="A327" s="124"/>
      <c r="C327" s="126"/>
    </row>
    <row r="328" spans="1:3" x14ac:dyDescent="0.3">
      <c r="A328" s="124"/>
      <c r="C328" s="126"/>
    </row>
    <row r="329" spans="1:3" x14ac:dyDescent="0.3">
      <c r="A329" s="124"/>
      <c r="C329" s="126"/>
    </row>
    <row r="330" spans="1:3" x14ac:dyDescent="0.3">
      <c r="A330" s="124"/>
      <c r="C330" s="126"/>
    </row>
    <row r="331" spans="1:3" x14ac:dyDescent="0.3">
      <c r="A331" s="124"/>
      <c r="C331" s="126"/>
    </row>
    <row r="332" spans="1:3" x14ac:dyDescent="0.3">
      <c r="A332" s="124"/>
      <c r="C332" s="126"/>
    </row>
    <row r="333" spans="1:3" x14ac:dyDescent="0.3">
      <c r="A333" s="124"/>
      <c r="C333" s="126"/>
    </row>
    <row r="334" spans="1:3" x14ac:dyDescent="0.3">
      <c r="A334" s="124"/>
      <c r="C334" s="126"/>
    </row>
    <row r="335" spans="1:3" x14ac:dyDescent="0.3">
      <c r="A335" s="124"/>
      <c r="C335" s="126"/>
    </row>
    <row r="336" spans="1:3" x14ac:dyDescent="0.3">
      <c r="A336" s="124"/>
      <c r="C336" s="126"/>
    </row>
    <row r="337" spans="1:3" x14ac:dyDescent="0.3">
      <c r="A337" s="124"/>
      <c r="C337" s="126"/>
    </row>
    <row r="338" spans="1:3" x14ac:dyDescent="0.3">
      <c r="A338" s="124"/>
      <c r="C338" s="126"/>
    </row>
    <row r="339" spans="1:3" x14ac:dyDescent="0.3">
      <c r="A339" s="124"/>
    </row>
    <row r="340" spans="1:3" x14ac:dyDescent="0.3">
      <c r="A340" s="124"/>
    </row>
    <row r="341" spans="1:3" x14ac:dyDescent="0.3">
      <c r="A341" s="124"/>
    </row>
    <row r="342" spans="1:3" x14ac:dyDescent="0.3">
      <c r="A342" s="124"/>
    </row>
    <row r="343" spans="1:3" x14ac:dyDescent="0.3">
      <c r="A343" s="124"/>
    </row>
    <row r="344" spans="1:3" x14ac:dyDescent="0.3">
      <c r="A344" s="124"/>
    </row>
    <row r="345" spans="1:3" x14ac:dyDescent="0.3">
      <c r="A345" s="124"/>
    </row>
    <row r="346" spans="1:3" x14ac:dyDescent="0.3">
      <c r="A346" s="124"/>
    </row>
    <row r="347" spans="1:3" x14ac:dyDescent="0.3">
      <c r="A347" s="124"/>
    </row>
    <row r="348" spans="1:3" x14ac:dyDescent="0.3">
      <c r="A348" s="124"/>
    </row>
    <row r="349" spans="1:3" x14ac:dyDescent="0.3">
      <c r="A349" s="124"/>
    </row>
    <row r="350" spans="1:3" x14ac:dyDescent="0.3">
      <c r="A350" s="124"/>
    </row>
    <row r="351" spans="1:3" x14ac:dyDescent="0.3">
      <c r="A351" s="124"/>
    </row>
    <row r="352" spans="1:3" x14ac:dyDescent="0.3">
      <c r="A352" s="124"/>
    </row>
    <row r="353" spans="1:1" x14ac:dyDescent="0.3">
      <c r="A353" s="124"/>
    </row>
    <row r="354" spans="1:1" x14ac:dyDescent="0.3">
      <c r="A354" s="124"/>
    </row>
    <row r="355" spans="1:1" x14ac:dyDescent="0.3">
      <c r="A355" s="124"/>
    </row>
    <row r="356" spans="1:1" x14ac:dyDescent="0.3">
      <c r="A356" s="124"/>
    </row>
    <row r="357" spans="1:1" x14ac:dyDescent="0.3">
      <c r="A357" s="124"/>
    </row>
    <row r="358" spans="1:1" x14ac:dyDescent="0.3">
      <c r="A358" s="124"/>
    </row>
    <row r="359" spans="1:1" x14ac:dyDescent="0.3">
      <c r="A359" s="124"/>
    </row>
    <row r="360" spans="1:1" x14ac:dyDescent="0.3">
      <c r="A360" s="124"/>
    </row>
    <row r="361" spans="1:1" x14ac:dyDescent="0.3">
      <c r="A361" s="124"/>
    </row>
    <row r="362" spans="1:1" x14ac:dyDescent="0.3">
      <c r="A362" s="124"/>
    </row>
    <row r="363" spans="1:1" x14ac:dyDescent="0.3">
      <c r="A363" s="124"/>
    </row>
    <row r="364" spans="1:1" x14ac:dyDescent="0.3">
      <c r="A364" s="124"/>
    </row>
    <row r="365" spans="1:1" x14ac:dyDescent="0.3">
      <c r="A365" s="124"/>
    </row>
    <row r="366" spans="1:1" x14ac:dyDescent="0.3">
      <c r="A366" s="124"/>
    </row>
    <row r="367" spans="1:1" x14ac:dyDescent="0.3">
      <c r="A367" s="124"/>
    </row>
    <row r="368" spans="1:1" x14ac:dyDescent="0.3">
      <c r="A368" s="124"/>
    </row>
    <row r="369" spans="1:1" x14ac:dyDescent="0.3">
      <c r="A369" s="124"/>
    </row>
    <row r="370" spans="1:1" x14ac:dyDescent="0.3">
      <c r="A370" s="124"/>
    </row>
    <row r="371" spans="1:1" x14ac:dyDescent="0.3">
      <c r="A371" s="124"/>
    </row>
    <row r="372" spans="1:1" x14ac:dyDescent="0.3">
      <c r="A372" s="124"/>
    </row>
    <row r="373" spans="1:1" x14ac:dyDescent="0.3">
      <c r="A373" s="124"/>
    </row>
    <row r="374" spans="1:1" x14ac:dyDescent="0.3">
      <c r="A374" s="124"/>
    </row>
    <row r="375" spans="1:1" x14ac:dyDescent="0.3">
      <c r="A375" s="124"/>
    </row>
    <row r="376" spans="1:1" x14ac:dyDescent="0.3">
      <c r="A376" s="124"/>
    </row>
    <row r="377" spans="1:1" x14ac:dyDescent="0.3">
      <c r="A377" s="124"/>
    </row>
    <row r="378" spans="1:1" x14ac:dyDescent="0.3">
      <c r="A378" s="124"/>
    </row>
    <row r="379" spans="1:1" x14ac:dyDescent="0.3">
      <c r="A379" s="124"/>
    </row>
    <row r="380" spans="1:1" x14ac:dyDescent="0.3">
      <c r="A380" s="124"/>
    </row>
    <row r="381" spans="1:1" x14ac:dyDescent="0.3">
      <c r="A381" s="124"/>
    </row>
    <row r="382" spans="1:1" x14ac:dyDescent="0.3">
      <c r="A382" s="124"/>
    </row>
    <row r="383" spans="1:1" x14ac:dyDescent="0.3">
      <c r="A383" s="124"/>
    </row>
    <row r="384" spans="1:1" x14ac:dyDescent="0.3">
      <c r="A384" s="124"/>
    </row>
    <row r="385" spans="1:1" x14ac:dyDescent="0.3">
      <c r="A385" s="124"/>
    </row>
    <row r="386" spans="1:1" x14ac:dyDescent="0.3">
      <c r="A386" s="124"/>
    </row>
    <row r="387" spans="1:1" x14ac:dyDescent="0.3">
      <c r="A387" s="124"/>
    </row>
    <row r="388" spans="1:1" x14ac:dyDescent="0.3">
      <c r="A388" s="124"/>
    </row>
    <row r="389" spans="1:1" x14ac:dyDescent="0.3">
      <c r="A389" s="124"/>
    </row>
    <row r="390" spans="1:1" x14ac:dyDescent="0.3">
      <c r="A390" s="124"/>
    </row>
    <row r="391" spans="1:1" x14ac:dyDescent="0.3">
      <c r="A391" s="124"/>
    </row>
    <row r="392" spans="1:1" x14ac:dyDescent="0.3">
      <c r="A392" s="124"/>
    </row>
    <row r="393" spans="1:1" x14ac:dyDescent="0.3">
      <c r="A393" s="124"/>
    </row>
    <row r="394" spans="1:1" x14ac:dyDescent="0.3">
      <c r="A394" s="124"/>
    </row>
    <row r="395" spans="1:1" x14ac:dyDescent="0.3">
      <c r="A395" s="124"/>
    </row>
    <row r="396" spans="1:1" x14ac:dyDescent="0.3">
      <c r="A396" s="124"/>
    </row>
    <row r="397" spans="1:1" x14ac:dyDescent="0.3">
      <c r="A397" s="124"/>
    </row>
    <row r="398" spans="1:1" x14ac:dyDescent="0.3">
      <c r="A398" s="1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chronic.acute DATA</vt:lpstr>
      <vt:lpstr>chronic.acute GRAPHICS</vt:lpstr>
      <vt:lpstr>loading plan 2019.2019</vt:lpstr>
      <vt:lpstr>input from AMS loads</vt:lpstr>
      <vt:lpstr>Loading Plan graphics</vt:lpstr>
      <vt:lpstr>Actual loading break down</vt:lpstr>
      <vt:lpstr>Predicted Breakdown</vt:lpstr>
      <vt:lpstr>'chronic.acute DATA'!Print_Area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Shane Jurgensen</cp:lastModifiedBy>
  <cp:lastPrinted>2016-04-28T04:43:31Z</cp:lastPrinted>
  <dcterms:created xsi:type="dcterms:W3CDTF">2015-11-04T20:47:16Z</dcterms:created>
  <dcterms:modified xsi:type="dcterms:W3CDTF">2020-05-11T00:57:17Z</dcterms:modified>
</cp:coreProperties>
</file>